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. PLAN 2026-2028\"/>
    </mc:Choice>
  </mc:AlternateContent>
  <xr:revisionPtr revIDLastSave="0" documentId="13_ncr:1_{4E816956-B2B3-4A6B-9803-81C96C777EE9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 " sheetId="12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6" i="13" l="1"/>
  <c r="D115" i="13" s="1"/>
  <c r="D73" i="13"/>
  <c r="D57" i="13"/>
  <c r="D56" i="13" s="1"/>
  <c r="D17" i="13"/>
  <c r="D16" i="13" s="1"/>
  <c r="D9" i="13"/>
  <c r="D8" i="13" s="1"/>
  <c r="C150" i="13" l="1"/>
  <c r="C97" i="13"/>
  <c r="C44" i="13"/>
  <c r="C33" i="13"/>
  <c r="C25" i="13"/>
  <c r="G150" i="13"/>
  <c r="F150" i="13"/>
  <c r="E150" i="13"/>
  <c r="D150" i="13"/>
  <c r="C27" i="8"/>
  <c r="F11" i="10"/>
  <c r="H34" i="12"/>
  <c r="G34" i="12"/>
  <c r="F34" i="12"/>
  <c r="E34" i="12"/>
  <c r="D34" i="12"/>
  <c r="E28" i="12"/>
  <c r="D28" i="12"/>
  <c r="D18" i="12"/>
  <c r="H11" i="12"/>
  <c r="H10" i="12" s="1"/>
  <c r="G11" i="12"/>
  <c r="G10" i="12" s="1"/>
  <c r="F11" i="12"/>
  <c r="F10" i="12" s="1"/>
  <c r="E11" i="12"/>
  <c r="E10" i="12" s="1"/>
  <c r="D11" i="12"/>
  <c r="F54" i="8"/>
  <c r="E54" i="8"/>
  <c r="F20" i="8"/>
  <c r="E20" i="8"/>
  <c r="D54" i="8"/>
  <c r="D20" i="8"/>
  <c r="E27" i="12" l="1"/>
  <c r="G28" i="12"/>
  <c r="G27" i="12" s="1"/>
  <c r="F28" i="12"/>
  <c r="F27" i="12" s="1"/>
  <c r="D27" i="12"/>
  <c r="D10" i="12"/>
  <c r="H28" i="12"/>
  <c r="H27" i="12" s="1"/>
  <c r="F14" i="10" l="1"/>
  <c r="F28" i="10" s="1"/>
  <c r="B15" i="5" l="1"/>
  <c r="B13" i="5"/>
  <c r="B11" i="5"/>
  <c r="B29" i="8"/>
  <c r="B27" i="8"/>
  <c r="B22" i="8"/>
  <c r="B18" i="8"/>
  <c r="B15" i="8"/>
  <c r="B11" i="8"/>
  <c r="B63" i="8"/>
  <c r="B61" i="8"/>
  <c r="B56" i="8"/>
  <c r="B52" i="8"/>
  <c r="B49" i="8"/>
  <c r="B45" i="8"/>
  <c r="G11" i="10"/>
  <c r="B44" i="8" l="1"/>
  <c r="B10" i="5"/>
  <c r="B10" i="8"/>
  <c r="E11" i="5" l="1"/>
  <c r="E15" i="5"/>
  <c r="F15" i="5"/>
  <c r="F13" i="5"/>
  <c r="E13" i="5"/>
  <c r="D13" i="5"/>
  <c r="F11" i="5"/>
  <c r="D15" i="5"/>
  <c r="D11" i="5"/>
  <c r="C13" i="5"/>
  <c r="C15" i="5"/>
  <c r="C11" i="5"/>
  <c r="F63" i="8"/>
  <c r="E63" i="8"/>
  <c r="D63" i="8"/>
  <c r="F56" i="8"/>
  <c r="E56" i="8"/>
  <c r="D56" i="8"/>
  <c r="F52" i="8"/>
  <c r="E52" i="8"/>
  <c r="D52" i="8"/>
  <c r="F49" i="8"/>
  <c r="E49" i="8"/>
  <c r="D49" i="8"/>
  <c r="F45" i="8"/>
  <c r="E45" i="8"/>
  <c r="D45" i="8"/>
  <c r="F29" i="8"/>
  <c r="E29" i="8"/>
  <c r="D29" i="8"/>
  <c r="F22" i="8"/>
  <c r="E22" i="8"/>
  <c r="D22" i="8"/>
  <c r="F18" i="8"/>
  <c r="E18" i="8"/>
  <c r="D18" i="8"/>
  <c r="F15" i="8"/>
  <c r="E15" i="8"/>
  <c r="D15" i="8"/>
  <c r="F11" i="8"/>
  <c r="E11" i="8"/>
  <c r="D11" i="8"/>
  <c r="C63" i="8"/>
  <c r="C56" i="8"/>
  <c r="C52" i="8"/>
  <c r="C49" i="8"/>
  <c r="C45" i="8"/>
  <c r="C15" i="8"/>
  <c r="C29" i="8"/>
  <c r="C22" i="8"/>
  <c r="C18" i="8"/>
  <c r="C11" i="8"/>
  <c r="C44" i="8" l="1"/>
  <c r="D10" i="8"/>
  <c r="E44" i="8"/>
  <c r="C10" i="5"/>
  <c r="C10" i="8"/>
  <c r="F10" i="8"/>
  <c r="E10" i="8"/>
  <c r="D44" i="8"/>
  <c r="F44" i="8"/>
  <c r="E10" i="5"/>
  <c r="F10" i="5"/>
  <c r="D10" i="5"/>
  <c r="F37" i="10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J8" i="10"/>
  <c r="I8" i="10"/>
  <c r="H8" i="10"/>
  <c r="G8" i="10"/>
  <c r="I14" i="10" l="1"/>
  <c r="I22" i="10" s="1"/>
  <c r="I28" i="10" s="1"/>
  <c r="I29" i="10" s="1"/>
  <c r="J14" i="10"/>
  <c r="J22" i="10" s="1"/>
  <c r="J28" i="10" s="1"/>
  <c r="J29" i="10" s="1"/>
  <c r="H14" i="10"/>
  <c r="G14" i="10"/>
</calcChain>
</file>

<file path=xl/sharedStrings.xml><?xml version="1.0" encoding="utf-8"?>
<sst xmlns="http://schemas.openxmlformats.org/spreadsheetml/2006/main" count="348" uniqueCount="155">
  <si>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</si>
  <si>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</si>
  <si>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</si>
  <si>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</si>
  <si>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</si>
  <si>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</si>
  <si>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</si>
  <si>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</si>
  <si>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</si>
  <si>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</si>
  <si>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</si>
  <si>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</si>
  <si>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</si>
  <si>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</si>
  <si>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</si>
  <si>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</si>
  <si>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</si>
  <si>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</si>
  <si>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</si>
  <si>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</si>
  <si>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</si>
  <si>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</si>
  <si>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</si>
  <si>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</si>
  <si>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</si>
  <si>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</si>
  <si>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</si>
  <si>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</si>
  <si>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</si>
  <si>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</si>
  <si>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</si>
  <si>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</si>
  <si>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</si>
  <si>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</si>
  <si>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</si>
  <si>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</si>
  <si>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</si>
  <si>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</si>
  <si>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</si>
  <si>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</si>
  <si>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</si>
  <si>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</si>
  <si>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</si>
  <si>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</si>
  <si>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</si>
  <si>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</si>
  <si>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</si>
  <si>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</si>
  <si>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</si>
  <si>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</si>
  <si>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</si>
  <si>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</si>
  <si>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</si>
  <si>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</si>
  <si>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</si>
  <si>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</si>
  <si>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</si>
  <si>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</si>
  <si>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</si>
  <si>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</si>
  <si>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</si>
  <si>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</si>
  <si>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Tekuće pomoći iz državnog proračuna temeljem prijenosa EU sredstava</t>
  </si>
  <si>
    <t>Kamate na depozite po viđenju</t>
  </si>
  <si>
    <t>Sufinanciranje cijene usluge, ostali prihodi za posebne namjene</t>
  </si>
  <si>
    <t>Prihodi od pruženih usluga</t>
  </si>
  <si>
    <t>Financijski rashodi</t>
  </si>
  <si>
    <t>Naknade građ i kućanstvima na temelju osig.</t>
  </si>
  <si>
    <t>Rashodi za nabavu proizvedne dugotrajne imovine</t>
  </si>
  <si>
    <t>Ostali rashodi</t>
  </si>
  <si>
    <t xml:space="preserve"> 44 Prihodi za decentralizirane funkcije</t>
  </si>
  <si>
    <t xml:space="preserve"> 43 Ostali prihodi za posebne namjene</t>
  </si>
  <si>
    <t xml:space="preserve"> 11 Opći prihodi i primici</t>
  </si>
  <si>
    <t xml:space="preserve"> 48 Prenesena sredstva-namjenski prihodi</t>
  </si>
  <si>
    <t xml:space="preserve">  51 Pomoći</t>
  </si>
  <si>
    <t>3 Vlastiti prihod -proračunski korisnici</t>
  </si>
  <si>
    <t>32 Vlastiti prihodi</t>
  </si>
  <si>
    <t>38 Prenesena sredstva -vlastiti prihodi</t>
  </si>
  <si>
    <t xml:space="preserve"> 58 Prenesena sredstva-pomoći</t>
  </si>
  <si>
    <t>7 Prihodi o prodaje ili zamjene nef. Imovine</t>
  </si>
  <si>
    <t>73 Prihodi od prodaje ili zamjene nef. imovine</t>
  </si>
  <si>
    <t>78 Prenesena sredstva- prihodi od prodaje ili zamjene nef. Imovine</t>
  </si>
  <si>
    <t xml:space="preserve"> 11 Opći rashodi i izdaci</t>
  </si>
  <si>
    <t>1 Opći rashodi i izdaci</t>
  </si>
  <si>
    <t xml:space="preserve"> 43 Ostali rashodi za posebne namjene</t>
  </si>
  <si>
    <t xml:space="preserve"> 48 Prenesena sredstva-namjenski rashodi</t>
  </si>
  <si>
    <t>0922 Više srednjoškolsko obrazovanje</t>
  </si>
  <si>
    <t>0960 Dodatne usluge u obrazovanju</t>
  </si>
  <si>
    <t>0980 Usluge obraz koje nisu drugdje svrstane</t>
  </si>
  <si>
    <t xml:space="preserve"> 32 Vlastiti rashodi</t>
  </si>
  <si>
    <t xml:space="preserve"> '38 Prenesena sredstva -vlastiti rashodi</t>
  </si>
  <si>
    <t>6 Donacije</t>
  </si>
  <si>
    <t>62 Donacije srednje škole</t>
  </si>
  <si>
    <t>UKUPNO:</t>
  </si>
  <si>
    <t>3 Vlastiti rashodi -proračunski korisnici</t>
  </si>
  <si>
    <t xml:space="preserve"> 44 Rashodi  za decentralizirane funkcije</t>
  </si>
  <si>
    <t xml:space="preserve">  58 Prenesena sredstva-pomoći</t>
  </si>
  <si>
    <t xml:space="preserve">  62 Donacije srednje škole</t>
  </si>
  <si>
    <t xml:space="preserve">  73 Rashodi od prodaje ili zamjene nef. imovine</t>
  </si>
  <si>
    <t xml:space="preserve">  78 Prenesena sredstva-rashodi od prodaje ili zamjene nef. Imovine</t>
  </si>
  <si>
    <t>4 Rashodi za posebne namjene</t>
  </si>
  <si>
    <t>7 Rashodi od prodaje ili zamjene nef. Imovine</t>
  </si>
  <si>
    <t>181 Prenesena sredstva</t>
  </si>
  <si>
    <t>18 'Prenesena sredstva</t>
  </si>
  <si>
    <t>Projekcija 
za 2027.</t>
  </si>
  <si>
    <t>Projekcija proračuna
za 2027.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</si>
  <si>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</si>
  <si>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</si>
  <si>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</si>
  <si>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</si>
  <si>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</si>
  <si>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</si>
  <si>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</si>
  <si>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</si>
  <si>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3 Rashodi poslovanja</t>
  </si>
  <si>
    <t>31 Rashodi za zaposlene</t>
  </si>
  <si>
    <t>32 Materijalni rashodi</t>
  </si>
  <si>
    <t>34 Financijski rashodi</t>
  </si>
  <si>
    <t>38 Rashodi za donacije, kazne, naknade šteta i kapitalne pomoći</t>
  </si>
  <si>
    <t>4 Rashodi za nabavu nefinancijske imovine</t>
  </si>
  <si>
    <t>42 Rashodi za nabavu proizvedene dugotrajne imovine</t>
  </si>
  <si>
    <t>PRIJENOS VIŠKA / MANJKA IZ PRETHODNE(IH) GODINE 2023.</t>
  </si>
  <si>
    <t>5.50 Pomoći iz državnog proračuna</t>
  </si>
  <si>
    <t xml:space="preserve">  5.50. Pomoći iz državnog proračuna</t>
  </si>
  <si>
    <t>Program: 5306 Obilježavanje postignuća učenika i nastavnika</t>
  </si>
  <si>
    <t>A 530605 Natjecanja i smotre</t>
  </si>
  <si>
    <t>Izvor: 111 Porezni i ostali prihodi</t>
  </si>
  <si>
    <t>Izvor: 431 Prihodi za posebne namjene - proračunski korisnici</t>
  </si>
  <si>
    <t>Program: 5501 Srednjoškolsko obrazovanje</t>
  </si>
  <si>
    <t>A 550101 Osiguravanje uvjeta rada</t>
  </si>
  <si>
    <t>Izvor: 321 Vlastiti prihodi - proračunski korisnici</t>
  </si>
  <si>
    <t>Izvor: 383 Prenesena sredstva - vlastiti prihodi proračunskih korisnika</t>
  </si>
  <si>
    <t>Izvor: 442 Prihodi za decentralizirane funkcije - SŠ</t>
  </si>
  <si>
    <t>Izvor: 483 Prenesena sredstva - namjenski prihodi - proračunski korisnici</t>
  </si>
  <si>
    <t>Izvor: 521 Pomoći - proračunski korisnici</t>
  </si>
  <si>
    <t>Izvor: 582 Prenesena sredstva - pomoći - proračunski korisnici</t>
  </si>
  <si>
    <t>Izvor: 621 Donacije - proračunski korisnici</t>
  </si>
  <si>
    <t>Izvor: 782 Prenesena sredstva - Prihodi od prodaje ili zamjene nefinancijske imovine i naknade štete s naslova osiguranja</t>
  </si>
  <si>
    <t>Program: 5502 Unapređenje kvalitete odgojno obrazovnog sustava</t>
  </si>
  <si>
    <t>A 550203 Programi školskog kurikuluma</t>
  </si>
  <si>
    <t>A 550205 Sufinanciranje rada pomoćnika u nastavi</t>
  </si>
  <si>
    <t>A 550206 Obrazovanje odraslih</t>
  </si>
  <si>
    <t>T 550207 EU projekti kod proračunskih korisnika - SŠ i učenički domovi</t>
  </si>
  <si>
    <t>Izvor: 585 Prenesena sredstva - pomoći za provođenje EU projekata - proračunski korisnici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</si>
  <si>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</si>
  <si>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</si>
  <si>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</si>
  <si>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Izvor: 731 Prihodi od prodaje ili zamjene nefin. imov. i naknade štete s naslova osiguranja - prorač. korisnici</t>
  </si>
  <si>
    <t xml:space="preserve">  NAZIV</t>
  </si>
  <si>
    <t>Izvor: 5.50 Pomoći iz državnog proračuna</t>
  </si>
  <si>
    <t>Izvor: 525 Pomoći za provođenje EU projekata - proračunski korisnici</t>
  </si>
  <si>
    <t>Izvor: Porezni i ostali prihodi</t>
  </si>
  <si>
    <t>Izvor: 512 Pomoći iz državnog proračuna</t>
  </si>
  <si>
    <t>Izvor: 515 Pomoći za provođenje EU projekata</t>
  </si>
  <si>
    <t>Izvor: 581 Prenesena sredstva -pomoći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</si>
</sst>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applyFont="1" applyFill="1" applyBorder="1" applyAlignment="1">
      <alignment horizontal="left" vertical="center"/>
    </xf>
    <xf numFmtId="0" fontId="9" fillId="6" borderId="3" xfId="0" applyNumberFormat="1" applyFont="1" applyFill="1" applyBorder="1" applyAlignment="1" applyProtection="1">
      <alignment horizontal="left" vertical="center"/>
    </xf>
    <xf numFmtId="0" fontId="9" fillId="6" borderId="3" xfId="0" applyNumberFormat="1" applyFont="1" applyFill="1" applyBorder="1" applyAlignment="1" applyProtection="1">
      <alignment vertical="center" wrapText="1"/>
    </xf>
    <xf numFmtId="3" fontId="6" fillId="6" borderId="3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wrapText="1"/>
    </xf>
    <xf numFmtId="0" fontId="6" fillId="6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3" fontId="6" fillId="6" borderId="3" xfId="0" applyNumberFormat="1" applyFont="1" applyFill="1" applyBorder="1" applyAlignment="1" applyProtection="1">
      <alignment horizontal="righ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7" fillId="6" borderId="3" xfId="0" quotePrefix="1" applyFont="1" applyFill="1" applyBorder="1" applyAlignment="1">
      <alignment horizontal="left" vertical="center"/>
    </xf>
    <xf numFmtId="3" fontId="6" fillId="5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0" fillId="0" borderId="0" xfId="0" applyFill="1"/>
    <xf numFmtId="0" fontId="3" fillId="2" borderId="3" xfId="0" applyNumberFormat="1" applyFont="1" applyFill="1" applyBorder="1" applyAlignment="1" applyProtection="1">
      <alignment vertical="center" wrapText="1"/>
    </xf>
    <xf numFmtId="0" fontId="7" fillId="2" borderId="3" xfId="0" quotePrefix="1" applyFont="1" applyFill="1" applyBorder="1" applyAlignment="1">
      <alignment vertical="center"/>
    </xf>
    <xf numFmtId="3" fontId="6" fillId="5" borderId="4" xfId="0" applyNumberFormat="1" applyFont="1" applyFill="1" applyBorder="1" applyAlignment="1">
      <alignment horizontal="right"/>
    </xf>
    <xf numFmtId="3" fontId="0" fillId="0" borderId="0" xfId="0" applyNumberFormat="1" applyFill="1"/>
    <xf numFmtId="0" fontId="9" fillId="6" borderId="3" xfId="0" quotePrefix="1" applyFont="1" applyFill="1" applyBorder="1" applyAlignment="1">
      <alignment vertical="center"/>
    </xf>
    <xf numFmtId="3" fontId="6" fillId="6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3" fontId="6" fillId="6" borderId="3" xfId="0" applyNumberFormat="1" applyFont="1" applyFill="1" applyBorder="1" applyAlignment="1"/>
    <xf numFmtId="0" fontId="0" fillId="2" borderId="3" xfId="0" applyFill="1" applyBorder="1" applyAlignment="1">
      <alignment horizontal="lef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3" fontId="6" fillId="5" borderId="4" xfId="0" applyNumberFormat="1" applyFont="1" applyFill="1" applyBorder="1" applyAlignment="1" applyProtection="1">
      <alignment horizontal="right" vertical="center" wrapText="1"/>
    </xf>
    <xf numFmtId="3" fontId="6" fillId="6" borderId="3" xfId="0" applyNumberFormat="1" applyFont="1" applyFill="1" applyBorder="1" applyAlignment="1" applyProtection="1">
      <alignment horizontal="right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18" fillId="0" borderId="0" xfId="0" applyFont="1" applyAlignment="1">
      <alignment horizontal="left" indent="1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3" fontId="7" fillId="2" borderId="3" xfId="0" applyNumberFormat="1" applyFont="1" applyFill="1" applyBorder="1" applyAlignment="1">
      <alignment horizontal="right"/>
    </xf>
    <xf numFmtId="0" fontId="6" fillId="9" borderId="2" xfId="0" quotePrefix="1" applyFont="1" applyFill="1" applyBorder="1" applyAlignment="1">
      <alignment horizontal="left" wrapText="1"/>
    </xf>
    <xf numFmtId="0" fontId="6" fillId="9" borderId="2" xfId="0" quotePrefix="1" applyFont="1" applyFill="1" applyBorder="1" applyAlignment="1">
      <alignment horizontal="center" wrapText="1"/>
    </xf>
    <xf numFmtId="0" fontId="6" fillId="9" borderId="2" xfId="0" quotePrefix="1" applyNumberFormat="1" applyFont="1" applyFill="1" applyBorder="1" applyAlignment="1" applyProtection="1">
      <alignment horizontal="left"/>
    </xf>
    <xf numFmtId="0" fontId="6" fillId="9" borderId="3" xfId="0" applyNumberFormat="1" applyFont="1" applyFill="1" applyBorder="1" applyAlignment="1" applyProtection="1">
      <alignment horizontal="center" vertical="center" wrapText="1"/>
    </xf>
    <xf numFmtId="0" fontId="9" fillId="9" borderId="3" xfId="0" applyNumberFormat="1" applyFont="1" applyFill="1" applyBorder="1" applyAlignment="1" applyProtection="1">
      <alignment horizontal="center" vertical="center" wrapText="1"/>
    </xf>
    <xf numFmtId="0" fontId="6" fillId="9" borderId="1" xfId="0" quotePrefix="1" applyFont="1" applyFill="1" applyBorder="1" applyAlignment="1">
      <alignment horizontal="left" wrapText="1"/>
    </xf>
    <xf numFmtId="3" fontId="9" fillId="9" borderId="1" xfId="0" quotePrefix="1" applyNumberFormat="1" applyFont="1" applyFill="1" applyBorder="1" applyAlignment="1">
      <alignment horizontal="right"/>
    </xf>
    <xf numFmtId="0" fontId="9" fillId="9" borderId="1" xfId="0" quotePrefix="1" applyFont="1" applyFill="1" applyBorder="1" applyAlignment="1">
      <alignment horizontal="left" wrapText="1"/>
    </xf>
    <xf numFmtId="0" fontId="9" fillId="9" borderId="2" xfId="0" quotePrefix="1" applyFont="1" applyFill="1" applyBorder="1" applyAlignment="1">
      <alignment horizontal="left" wrapText="1"/>
    </xf>
    <xf numFmtId="0" fontId="9" fillId="9" borderId="2" xfId="0" quotePrefix="1" applyFont="1" applyFill="1" applyBorder="1" applyAlignment="1">
      <alignment horizontal="center" wrapText="1"/>
    </xf>
    <xf numFmtId="0" fontId="9" fillId="9" borderId="2" xfId="0" quotePrefix="1" applyNumberFormat="1" applyFont="1" applyFill="1" applyBorder="1" applyAlignment="1" applyProtection="1">
      <alignment horizontal="left"/>
    </xf>
    <xf numFmtId="3" fontId="0" fillId="2" borderId="3" xfId="0" applyNumberFormat="1" applyFill="1" applyBorder="1"/>
    <xf numFmtId="0" fontId="1" fillId="4" borderId="9" xfId="0" applyFont="1" applyFill="1" applyBorder="1" applyAlignment="1">
      <alignment horizontal="center"/>
    </xf>
    <xf numFmtId="0" fontId="6" fillId="4" borderId="10" xfId="0" applyNumberFormat="1" applyFont="1" applyFill="1" applyBorder="1" applyAlignment="1" applyProtection="1">
      <alignment horizontal="center" vertical="center" wrapText="1"/>
    </xf>
    <xf numFmtId="0" fontId="6" fillId="4" borderId="11" xfId="0" applyNumberFormat="1" applyFont="1" applyFill="1" applyBorder="1" applyAlignment="1" applyProtection="1">
      <alignment horizontal="center" vertical="center" wrapText="1"/>
    </xf>
    <xf numFmtId="0" fontId="9" fillId="4" borderId="11" xfId="0" applyNumberFormat="1" applyFont="1" applyFill="1" applyBorder="1" applyAlignment="1" applyProtection="1">
      <alignment horizontal="center" vertical="center" wrapText="1"/>
    </xf>
    <xf numFmtId="0" fontId="9" fillId="4" borderId="12" xfId="0" applyNumberFormat="1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>
      <alignment horizontal="left" wrapText="1" indent="1"/>
    </xf>
    <xf numFmtId="0" fontId="20" fillId="7" borderId="15" xfId="0" applyFont="1" applyFill="1" applyBorder="1" applyAlignment="1">
      <alignment horizontal="left" wrapText="1" indent="2"/>
    </xf>
    <xf numFmtId="0" fontId="20" fillId="8" borderId="15" xfId="0" applyFont="1" applyFill="1" applyBorder="1" applyAlignment="1">
      <alignment horizontal="left" wrapText="1" indent="3"/>
    </xf>
    <xf numFmtId="0" fontId="20" fillId="8" borderId="15" xfId="0" applyFont="1" applyFill="1" applyBorder="1" applyAlignment="1">
      <alignment horizontal="left" wrapText="1" indent="4"/>
    </xf>
    <xf numFmtId="0" fontId="20" fillId="8" borderId="15" xfId="0" applyFont="1" applyFill="1" applyBorder="1" applyAlignment="1">
      <alignment horizontal="left" wrapText="1" indent="5"/>
    </xf>
    <xf numFmtId="0" fontId="17" fillId="5" borderId="15" xfId="0" applyFont="1" applyFill="1" applyBorder="1" applyAlignment="1">
      <alignment horizontal="left" wrapText="1" indent="1"/>
    </xf>
    <xf numFmtId="0" fontId="20" fillId="2" borderId="15" xfId="0" applyFont="1" applyFill="1" applyBorder="1" applyAlignment="1">
      <alignment horizontal="left" wrapText="1" indent="2"/>
    </xf>
    <xf numFmtId="0" fontId="20" fillId="8" borderId="17" xfId="0" applyFont="1" applyFill="1" applyBorder="1" applyAlignment="1">
      <alignment horizontal="left" wrapText="1" indent="5"/>
    </xf>
    <xf numFmtId="0" fontId="1" fillId="5" borderId="19" xfId="0" applyFont="1" applyFill="1" applyBorder="1"/>
    <xf numFmtId="3" fontId="17" fillId="5" borderId="8" xfId="0" applyNumberFormat="1" applyFont="1" applyFill="1" applyBorder="1" applyAlignment="1">
      <alignment horizontal="left" wrapText="1" indent="1"/>
    </xf>
    <xf numFmtId="3" fontId="17" fillId="5" borderId="8" xfId="0" applyNumberFormat="1" applyFont="1" applyFill="1" applyBorder="1" applyAlignment="1">
      <alignment horizontal="right" wrapText="1" indent="1"/>
    </xf>
    <xf numFmtId="3" fontId="21" fillId="5" borderId="8" xfId="0" applyNumberFormat="1" applyFont="1" applyFill="1" applyBorder="1" applyAlignment="1">
      <alignment horizontal="right" wrapText="1" indent="1"/>
    </xf>
    <xf numFmtId="3" fontId="17" fillId="5" borderId="14" xfId="0" applyNumberFormat="1" applyFont="1" applyFill="1" applyBorder="1" applyAlignment="1">
      <alignment horizontal="right" wrapText="1" indent="1"/>
    </xf>
    <xf numFmtId="3" fontId="20" fillId="7" borderId="6" xfId="0" applyNumberFormat="1" applyFont="1" applyFill="1" applyBorder="1" applyAlignment="1">
      <alignment horizontal="left" wrapText="1" indent="1"/>
    </xf>
    <xf numFmtId="3" fontId="20" fillId="7" borderId="6" xfId="0" applyNumberFormat="1" applyFont="1" applyFill="1" applyBorder="1" applyAlignment="1">
      <alignment horizontal="right" wrapText="1" indent="1"/>
    </xf>
    <xf numFmtId="3" fontId="19" fillId="7" borderId="6" xfId="0" applyNumberFormat="1" applyFont="1" applyFill="1" applyBorder="1" applyAlignment="1">
      <alignment horizontal="right" wrapText="1" indent="1"/>
    </xf>
    <xf numFmtId="3" fontId="20" fillId="7" borderId="16" xfId="0" applyNumberFormat="1" applyFont="1" applyFill="1" applyBorder="1" applyAlignment="1">
      <alignment horizontal="right" wrapText="1" indent="1"/>
    </xf>
    <xf numFmtId="3" fontId="20" fillId="8" borderId="6" xfId="0" applyNumberFormat="1" applyFont="1" applyFill="1" applyBorder="1" applyAlignment="1">
      <alignment horizontal="left" wrapText="1" indent="1"/>
    </xf>
    <xf numFmtId="3" fontId="20" fillId="8" borderId="6" xfId="0" applyNumberFormat="1" applyFont="1" applyFill="1" applyBorder="1" applyAlignment="1">
      <alignment horizontal="right" wrapText="1" indent="1"/>
    </xf>
    <xf numFmtId="3" fontId="19" fillId="8" borderId="6" xfId="0" applyNumberFormat="1" applyFont="1" applyFill="1" applyBorder="1" applyAlignment="1">
      <alignment horizontal="right" wrapText="1" indent="1"/>
    </xf>
    <xf numFmtId="3" fontId="20" fillId="8" borderId="16" xfId="0" applyNumberFormat="1" applyFont="1" applyFill="1" applyBorder="1" applyAlignment="1">
      <alignment horizontal="right" wrapText="1" indent="1"/>
    </xf>
    <xf numFmtId="3" fontId="17" fillId="5" borderId="6" xfId="0" applyNumberFormat="1" applyFont="1" applyFill="1" applyBorder="1" applyAlignment="1">
      <alignment horizontal="left" wrapText="1" indent="1"/>
    </xf>
    <xf numFmtId="3" fontId="17" fillId="5" borderId="6" xfId="0" applyNumberFormat="1" applyFont="1" applyFill="1" applyBorder="1" applyAlignment="1">
      <alignment horizontal="right" wrapText="1" indent="1"/>
    </xf>
    <xf numFmtId="3" fontId="21" fillId="5" borderId="6" xfId="0" applyNumberFormat="1" applyFont="1" applyFill="1" applyBorder="1" applyAlignment="1">
      <alignment horizontal="right" wrapText="1" indent="1"/>
    </xf>
    <xf numFmtId="3" fontId="17" fillId="5" borderId="16" xfId="0" applyNumberFormat="1" applyFont="1" applyFill="1" applyBorder="1" applyAlignment="1">
      <alignment horizontal="right" wrapText="1" indent="1"/>
    </xf>
    <xf numFmtId="3" fontId="20" fillId="2" borderId="6" xfId="0" applyNumberFormat="1" applyFont="1" applyFill="1" applyBorder="1" applyAlignment="1">
      <alignment horizontal="left" wrapText="1" indent="1"/>
    </xf>
    <xf numFmtId="3" fontId="20" fillId="2" borderId="6" xfId="0" applyNumberFormat="1" applyFont="1" applyFill="1" applyBorder="1" applyAlignment="1">
      <alignment horizontal="right" wrapText="1" indent="1"/>
    </xf>
    <xf numFmtId="3" fontId="19" fillId="2" borderId="6" xfId="0" applyNumberFormat="1" applyFont="1" applyFill="1" applyBorder="1" applyAlignment="1">
      <alignment horizontal="right" wrapText="1" indent="1"/>
    </xf>
    <xf numFmtId="3" fontId="20" fillId="2" borderId="16" xfId="0" applyNumberFormat="1" applyFont="1" applyFill="1" applyBorder="1" applyAlignment="1">
      <alignment horizontal="right" wrapText="1" indent="1"/>
    </xf>
    <xf numFmtId="3" fontId="19" fillId="8" borderId="6" xfId="0" applyNumberFormat="1" applyFont="1" applyFill="1" applyBorder="1" applyAlignment="1">
      <alignment horizontal="left" wrapText="1" indent="1"/>
    </xf>
    <xf numFmtId="3" fontId="20" fillId="8" borderId="16" xfId="0" applyNumberFormat="1" applyFont="1" applyFill="1" applyBorder="1" applyAlignment="1">
      <alignment horizontal="left" wrapText="1" indent="1"/>
    </xf>
    <xf numFmtId="3" fontId="20" fillId="8" borderId="6" xfId="0" applyNumberFormat="1" applyFont="1" applyFill="1" applyBorder="1" applyAlignment="1">
      <alignment horizontal="right" wrapText="1"/>
    </xf>
    <xf numFmtId="3" fontId="19" fillId="7" borderId="6" xfId="0" applyNumberFormat="1" applyFont="1" applyFill="1" applyBorder="1" applyAlignment="1">
      <alignment horizontal="left" wrapText="1" indent="1"/>
    </xf>
    <xf numFmtId="3" fontId="20" fillId="7" borderId="16" xfId="0" applyNumberFormat="1" applyFont="1" applyFill="1" applyBorder="1" applyAlignment="1">
      <alignment horizontal="left" wrapText="1" indent="1"/>
    </xf>
    <xf numFmtId="3" fontId="20" fillId="8" borderId="7" xfId="0" applyNumberFormat="1" applyFont="1" applyFill="1" applyBorder="1" applyAlignment="1">
      <alignment horizontal="left" wrapText="1" indent="1"/>
    </xf>
    <xf numFmtId="3" fontId="20" fillId="8" borderId="7" xfId="0" applyNumberFormat="1" applyFont="1" applyFill="1" applyBorder="1" applyAlignment="1">
      <alignment horizontal="right" wrapText="1" indent="1"/>
    </xf>
    <xf numFmtId="3" fontId="19" fillId="8" borderId="7" xfId="0" applyNumberFormat="1" applyFont="1" applyFill="1" applyBorder="1" applyAlignment="1">
      <alignment horizontal="left" wrapText="1" indent="1"/>
    </xf>
    <xf numFmtId="3" fontId="20" fillId="8" borderId="18" xfId="0" applyNumberFormat="1" applyFont="1" applyFill="1" applyBorder="1" applyAlignment="1">
      <alignment horizontal="left" wrapText="1" indent="1"/>
    </xf>
    <xf numFmtId="3" fontId="1" fillId="5" borderId="20" xfId="0" applyNumberFormat="1" applyFont="1" applyFill="1" applyBorder="1"/>
    <xf numFmtId="3" fontId="1" fillId="5" borderId="21" xfId="0" applyNumberFormat="1" applyFont="1" applyFill="1" applyBorder="1"/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J41"/>
  <sheetViews>
    <sheetView workbookViewId="0">
      <selection activeCell="E44" sqref="E4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55" t="s">
        <v>106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55" t="s">
        <v>19</v>
      </c>
      <c r="B3" s="155"/>
      <c r="C3" s="155"/>
      <c r="D3" s="155"/>
      <c r="E3" s="155"/>
      <c r="F3" s="155"/>
      <c r="G3" s="155"/>
      <c r="H3" s="155"/>
      <c r="I3" s="159"/>
      <c r="J3" s="159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4"/>
      <c r="J4" s="4"/>
    </row>
    <row r="5" spans="1:10" ht="15.75" x14ac:dyDescent="0.25">
      <c r="A5" s="155" t="s">
        <v>23</v>
      </c>
      <c r="B5" s="156"/>
      <c r="C5" s="156"/>
      <c r="D5" s="156"/>
      <c r="E5" s="156"/>
      <c r="F5" s="156"/>
      <c r="G5" s="156"/>
      <c r="H5" s="156"/>
      <c r="I5" s="156"/>
      <c r="J5" s="156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  <c r="J6" s="31"/>
    </row>
    <row r="7" spans="1:10" ht="25.5" x14ac:dyDescent="0.25">
      <c r="A7" s="27"/>
      <c r="B7" s="28"/>
      <c r="C7" s="91"/>
      <c r="D7" s="92"/>
      <c r="E7" s="93"/>
      <c r="F7" s="94" t="s">
        <v>107</v>
      </c>
      <c r="G7" s="94" t="s">
        <v>108</v>
      </c>
      <c r="H7" s="95" t="s">
        <v>109</v>
      </c>
      <c r="I7" s="95" t="s">
        <v>105</v>
      </c>
      <c r="J7" s="95" t="s">
        <v>110</v>
      </c>
    </row>
    <row r="8" spans="1:10" x14ac:dyDescent="0.25">
      <c r="A8" s="160" t="s">
        <v>0</v>
      </c>
      <c r="B8" s="154"/>
      <c r="C8" s="154"/>
      <c r="D8" s="154"/>
      <c r="E8" s="161"/>
      <c r="F8" s="29">
        <v>2080502.42</v>
      </c>
      <c r="G8" s="29">
        <f t="shared" ref="G8:J8" si="0">G9+G10</f>
        <v>2377751.9</v>
      </c>
      <c r="H8" s="29">
        <f t="shared" si="0"/>
        <v>2250424.0299999998</v>
      </c>
      <c r="I8" s="29">
        <f t="shared" si="0"/>
        <v>2217135.79</v>
      </c>
      <c r="J8" s="29">
        <f t="shared" si="0"/>
        <v>2217135.79</v>
      </c>
    </row>
    <row r="9" spans="1:10" x14ac:dyDescent="0.25">
      <c r="A9" s="162" t="s">
        <v>29</v>
      </c>
      <c r="B9" s="163"/>
      <c r="C9" s="163"/>
      <c r="D9" s="163"/>
      <c r="E9" s="158"/>
      <c r="F9" s="88">
        <v>2080502.42</v>
      </c>
      <c r="G9" s="88">
        <v>2377551.9</v>
      </c>
      <c r="H9" s="88">
        <v>2250424.0299999998</v>
      </c>
      <c r="I9" s="88">
        <v>2217135.79</v>
      </c>
      <c r="J9" s="88">
        <v>2217135.79</v>
      </c>
    </row>
    <row r="10" spans="1:10" x14ac:dyDescent="0.25">
      <c r="A10" s="164" t="s">
        <v>30</v>
      </c>
      <c r="B10" s="158"/>
      <c r="C10" s="158"/>
      <c r="D10" s="158"/>
      <c r="E10" s="158"/>
      <c r="F10" s="88">
        <v>0</v>
      </c>
      <c r="G10" s="88">
        <v>200</v>
      </c>
      <c r="H10" s="88">
        <v>0</v>
      </c>
      <c r="I10" s="88">
        <v>0</v>
      </c>
      <c r="J10" s="88">
        <v>0</v>
      </c>
    </row>
    <row r="11" spans="1:10" x14ac:dyDescent="0.25">
      <c r="A11" s="32" t="s">
        <v>1</v>
      </c>
      <c r="B11" s="39"/>
      <c r="C11" s="39"/>
      <c r="D11" s="39"/>
      <c r="E11" s="39"/>
      <c r="F11" s="29">
        <f>F12+F13</f>
        <v>2128231.7999999998</v>
      </c>
      <c r="G11" s="29">
        <f>G12+G13</f>
        <v>2411235.36</v>
      </c>
      <c r="H11" s="29">
        <f t="shared" ref="H11:J11" si="1">H12+H13</f>
        <v>2277824.0299999998</v>
      </c>
      <c r="I11" s="29">
        <f t="shared" si="1"/>
        <v>2217135.79</v>
      </c>
      <c r="J11" s="29">
        <f t="shared" si="1"/>
        <v>2217135.79</v>
      </c>
    </row>
    <row r="12" spans="1:10" x14ac:dyDescent="0.25">
      <c r="A12" s="165" t="s">
        <v>31</v>
      </c>
      <c r="B12" s="163"/>
      <c r="C12" s="163"/>
      <c r="D12" s="163"/>
      <c r="E12" s="163"/>
      <c r="F12" s="88">
        <v>2064253.8</v>
      </c>
      <c r="G12" s="88">
        <v>2374887.9</v>
      </c>
      <c r="H12" s="88">
        <v>2260024.0299999998</v>
      </c>
      <c r="I12" s="88">
        <v>2204335.79</v>
      </c>
      <c r="J12" s="88">
        <v>2204335.79</v>
      </c>
    </row>
    <row r="13" spans="1:10" x14ac:dyDescent="0.25">
      <c r="A13" s="157" t="s">
        <v>32</v>
      </c>
      <c r="B13" s="158"/>
      <c r="C13" s="158"/>
      <c r="D13" s="158"/>
      <c r="E13" s="158"/>
      <c r="F13" s="88">
        <v>63978</v>
      </c>
      <c r="G13" s="88">
        <v>36347.46</v>
      </c>
      <c r="H13" s="88">
        <v>17800</v>
      </c>
      <c r="I13" s="88">
        <v>12800</v>
      </c>
      <c r="J13" s="89">
        <v>12800</v>
      </c>
    </row>
    <row r="14" spans="1:10" x14ac:dyDescent="0.25">
      <c r="A14" s="153" t="s">
        <v>54</v>
      </c>
      <c r="B14" s="154"/>
      <c r="C14" s="154"/>
      <c r="D14" s="154"/>
      <c r="E14" s="154"/>
      <c r="F14" s="29">
        <f>F8-F11</f>
        <v>-47729.379999999888</v>
      </c>
      <c r="G14" s="29">
        <f t="shared" ref="G14:J14" si="2">G8-G11</f>
        <v>-33483.459999999963</v>
      </c>
      <c r="H14" s="29">
        <f t="shared" si="2"/>
        <v>-27400</v>
      </c>
      <c r="I14" s="29">
        <f t="shared" si="2"/>
        <v>0</v>
      </c>
      <c r="J14" s="29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55" t="s">
        <v>24</v>
      </c>
      <c r="B16" s="156"/>
      <c r="C16" s="156"/>
      <c r="D16" s="156"/>
      <c r="E16" s="156"/>
      <c r="F16" s="156"/>
      <c r="G16" s="156"/>
      <c r="H16" s="156"/>
      <c r="I16" s="156"/>
      <c r="J16" s="156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96"/>
      <c r="B18" s="91"/>
      <c r="C18" s="91"/>
      <c r="D18" s="92"/>
      <c r="E18" s="93"/>
      <c r="F18" s="94" t="s">
        <v>107</v>
      </c>
      <c r="G18" s="94" t="s">
        <v>108</v>
      </c>
      <c r="H18" s="95" t="s">
        <v>109</v>
      </c>
      <c r="I18" s="95" t="s">
        <v>105</v>
      </c>
      <c r="J18" s="95" t="s">
        <v>110</v>
      </c>
    </row>
    <row r="19" spans="1:10" x14ac:dyDescent="0.25">
      <c r="A19" s="157" t="s">
        <v>33</v>
      </c>
      <c r="B19" s="158"/>
      <c r="C19" s="158"/>
      <c r="D19" s="158"/>
      <c r="E19" s="158"/>
      <c r="F19" s="41"/>
      <c r="G19" s="41"/>
      <c r="H19" s="41"/>
      <c r="I19" s="41"/>
      <c r="J19" s="40"/>
    </row>
    <row r="20" spans="1:10" x14ac:dyDescent="0.25">
      <c r="A20" s="157" t="s">
        <v>34</v>
      </c>
      <c r="B20" s="158"/>
      <c r="C20" s="158"/>
      <c r="D20" s="158"/>
      <c r="E20" s="158"/>
      <c r="F20" s="41"/>
      <c r="G20" s="41"/>
      <c r="H20" s="41"/>
      <c r="I20" s="41"/>
      <c r="J20" s="40"/>
    </row>
    <row r="21" spans="1:10" x14ac:dyDescent="0.25">
      <c r="A21" s="153" t="s">
        <v>2</v>
      </c>
      <c r="B21" s="154"/>
      <c r="C21" s="154"/>
      <c r="D21" s="154"/>
      <c r="E21" s="154"/>
      <c r="F21" s="29">
        <f>F19-F20</f>
        <v>0</v>
      </c>
      <c r="G21" s="29">
        <f t="shared" ref="G21:J21" si="3">G19-G20</f>
        <v>0</v>
      </c>
      <c r="H21" s="29">
        <f t="shared" si="3"/>
        <v>0</v>
      </c>
      <c r="I21" s="29">
        <f t="shared" si="3"/>
        <v>0</v>
      </c>
      <c r="J21" s="29">
        <f t="shared" si="3"/>
        <v>0</v>
      </c>
    </row>
    <row r="22" spans="1:10" x14ac:dyDescent="0.25">
      <c r="A22" s="153" t="s">
        <v>55</v>
      </c>
      <c r="B22" s="154"/>
      <c r="C22" s="154"/>
      <c r="D22" s="154"/>
      <c r="E22" s="154"/>
      <c r="F22" s="29">
        <v>0</v>
      </c>
      <c r="G22" s="29">
        <v>0</v>
      </c>
      <c r="H22" s="29">
        <v>0</v>
      </c>
      <c r="I22" s="29">
        <f t="shared" ref="I22:J22" si="4">I14+I21</f>
        <v>0</v>
      </c>
      <c r="J22" s="29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55" t="s">
        <v>56</v>
      </c>
      <c r="B24" s="156"/>
      <c r="C24" s="156"/>
      <c r="D24" s="156"/>
      <c r="E24" s="156"/>
      <c r="F24" s="156"/>
      <c r="G24" s="156"/>
      <c r="H24" s="156"/>
      <c r="I24" s="156"/>
      <c r="J24" s="156"/>
    </row>
    <row r="25" spans="1:10" ht="15.75" x14ac:dyDescent="0.25">
      <c r="A25" s="37"/>
      <c r="B25" s="38"/>
      <c r="C25" s="38"/>
      <c r="D25" s="38"/>
      <c r="E25" s="38"/>
      <c r="F25" s="38"/>
      <c r="G25" s="38"/>
      <c r="H25" s="38"/>
      <c r="I25" s="38"/>
      <c r="J25" s="38"/>
    </row>
    <row r="26" spans="1:10" ht="25.5" x14ac:dyDescent="0.25">
      <c r="A26" s="27"/>
      <c r="B26" s="91"/>
      <c r="C26" s="91"/>
      <c r="D26" s="92"/>
      <c r="E26" s="93"/>
      <c r="F26" s="94" t="s">
        <v>107</v>
      </c>
      <c r="G26" s="94" t="s">
        <v>108</v>
      </c>
      <c r="H26" s="95" t="s">
        <v>109</v>
      </c>
      <c r="I26" s="95" t="s">
        <v>105</v>
      </c>
      <c r="J26" s="95" t="s">
        <v>110</v>
      </c>
    </row>
    <row r="27" spans="1:10" ht="15" customHeight="1" x14ac:dyDescent="0.25">
      <c r="A27" s="148" t="s">
        <v>121</v>
      </c>
      <c r="B27" s="149"/>
      <c r="C27" s="149"/>
      <c r="D27" s="149"/>
      <c r="E27" s="150"/>
      <c r="F27" s="42">
        <v>81212.84</v>
      </c>
      <c r="G27" s="42">
        <v>33483</v>
      </c>
      <c r="H27" s="42">
        <v>27400</v>
      </c>
      <c r="I27" s="42">
        <v>0</v>
      </c>
      <c r="J27" s="43">
        <v>0</v>
      </c>
    </row>
    <row r="28" spans="1:10" ht="15" customHeight="1" x14ac:dyDescent="0.25">
      <c r="A28" s="153" t="s">
        <v>58</v>
      </c>
      <c r="B28" s="154"/>
      <c r="C28" s="154"/>
      <c r="D28" s="154"/>
      <c r="E28" s="154"/>
      <c r="F28" s="97">
        <f>F14+F27</f>
        <v>33483.460000000108</v>
      </c>
      <c r="G28" s="44"/>
      <c r="H28" s="44">
        <v>0</v>
      </c>
      <c r="I28" s="44">
        <f t="shared" ref="I28:J28" si="5">I22+I27</f>
        <v>0</v>
      </c>
      <c r="J28" s="45">
        <f t="shared" si="5"/>
        <v>0</v>
      </c>
    </row>
    <row r="29" spans="1:10" ht="45" customHeight="1" x14ac:dyDescent="0.25">
      <c r="A29" s="160" t="s">
        <v>59</v>
      </c>
      <c r="B29" s="166"/>
      <c r="C29" s="166"/>
      <c r="D29" s="166"/>
      <c r="E29" s="167"/>
      <c r="F29" s="44">
        <v>0</v>
      </c>
      <c r="G29" s="44">
        <v>0</v>
      </c>
      <c r="H29" s="44">
        <v>0</v>
      </c>
      <c r="I29" s="44">
        <f t="shared" ref="I29:J29" si="6">I14+I21+I27-I28</f>
        <v>0</v>
      </c>
      <c r="J29" s="45">
        <f t="shared" si="6"/>
        <v>0</v>
      </c>
    </row>
    <row r="30" spans="1:10" ht="15.75" x14ac:dyDescent="0.25">
      <c r="A30" s="46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5.75" x14ac:dyDescent="0.25">
      <c r="A31" s="168" t="s">
        <v>53</v>
      </c>
      <c r="B31" s="168"/>
      <c r="C31" s="168"/>
      <c r="D31" s="168"/>
      <c r="E31" s="168"/>
      <c r="F31" s="168"/>
      <c r="G31" s="168"/>
      <c r="H31" s="168"/>
      <c r="I31" s="168"/>
      <c r="J31" s="168"/>
    </row>
    <row r="32" spans="1:10" ht="18" x14ac:dyDescent="0.25">
      <c r="A32" s="48"/>
      <c r="B32" s="49"/>
      <c r="C32" s="49"/>
      <c r="D32" s="49"/>
      <c r="E32" s="49"/>
      <c r="F32" s="49"/>
      <c r="G32" s="49"/>
      <c r="H32" s="50"/>
      <c r="I32" s="50"/>
      <c r="J32" s="50"/>
    </row>
    <row r="33" spans="1:10" ht="25.5" x14ac:dyDescent="0.25">
      <c r="A33" s="98"/>
      <c r="B33" s="99"/>
      <c r="C33" s="99"/>
      <c r="D33" s="100"/>
      <c r="E33" s="101"/>
      <c r="F33" s="94" t="s">
        <v>107</v>
      </c>
      <c r="G33" s="94" t="s">
        <v>108</v>
      </c>
      <c r="H33" s="95" t="s">
        <v>109</v>
      </c>
      <c r="I33" s="95" t="s">
        <v>105</v>
      </c>
      <c r="J33" s="95" t="s">
        <v>110</v>
      </c>
    </row>
    <row r="34" spans="1:10" x14ac:dyDescent="0.25">
      <c r="A34" s="148" t="s">
        <v>57</v>
      </c>
      <c r="B34" s="149"/>
      <c r="C34" s="149"/>
      <c r="D34" s="149"/>
      <c r="E34" s="150"/>
      <c r="F34" s="42">
        <v>0</v>
      </c>
      <c r="G34" s="42">
        <v>0</v>
      </c>
      <c r="H34" s="42">
        <f>G37</f>
        <v>0</v>
      </c>
      <c r="I34" s="42">
        <f>H37</f>
        <v>0</v>
      </c>
      <c r="J34" s="43">
        <f>I37</f>
        <v>0</v>
      </c>
    </row>
    <row r="35" spans="1:10" ht="28.5" customHeight="1" x14ac:dyDescent="0.25">
      <c r="A35" s="148" t="s">
        <v>60</v>
      </c>
      <c r="B35" s="149"/>
      <c r="C35" s="149"/>
      <c r="D35" s="149"/>
      <c r="E35" s="150"/>
      <c r="F35" s="42">
        <v>0</v>
      </c>
      <c r="G35" s="42">
        <v>0</v>
      </c>
      <c r="H35" s="42">
        <v>0</v>
      </c>
      <c r="I35" s="42">
        <v>0</v>
      </c>
      <c r="J35" s="43">
        <v>0</v>
      </c>
    </row>
    <row r="36" spans="1:10" x14ac:dyDescent="0.25">
      <c r="A36" s="148" t="s">
        <v>61</v>
      </c>
      <c r="B36" s="151"/>
      <c r="C36" s="151"/>
      <c r="D36" s="151"/>
      <c r="E36" s="152"/>
      <c r="F36" s="42">
        <v>0</v>
      </c>
      <c r="G36" s="42">
        <v>0</v>
      </c>
      <c r="H36" s="42">
        <v>0</v>
      </c>
      <c r="I36" s="42">
        <v>0</v>
      </c>
      <c r="J36" s="43">
        <v>0</v>
      </c>
    </row>
    <row r="37" spans="1:10" ht="15" customHeight="1" x14ac:dyDescent="0.25">
      <c r="A37" s="153" t="s">
        <v>58</v>
      </c>
      <c r="B37" s="154"/>
      <c r="C37" s="154"/>
      <c r="D37" s="154"/>
      <c r="E37" s="154"/>
      <c r="F37" s="30">
        <f>F34-F35+F36</f>
        <v>0</v>
      </c>
      <c r="G37" s="30">
        <v>0</v>
      </c>
      <c r="H37" s="30">
        <f t="shared" ref="H37:J37" si="7">H34-H35+H36</f>
        <v>0</v>
      </c>
      <c r="I37" s="30">
        <f t="shared" si="7"/>
        <v>0</v>
      </c>
      <c r="J37" s="51">
        <f t="shared" si="7"/>
        <v>0</v>
      </c>
    </row>
    <row r="38" spans="1:10" ht="17.25" customHeight="1" x14ac:dyDescent="0.25"/>
    <row r="40" spans="1:10" ht="9" customHeight="1" x14ac:dyDescent="0.25"/>
    <row r="41" spans="1:10" x14ac:dyDescent="0.25">
      <c r="F41" s="86"/>
    </row>
  </sheetData>
  <mergeCells count="23"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9:E29"/>
    <mergeCell ref="A31:J31"/>
    <mergeCell ref="A34:E34"/>
    <mergeCell ref="A35:E35"/>
    <mergeCell ref="A36:E36"/>
    <mergeCell ref="A21:E21"/>
    <mergeCell ref="A22:E22"/>
    <mergeCell ref="A24:J24"/>
    <mergeCell ref="A27:E27"/>
    <mergeCell ref="A28:E2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BAA02-89B8-427D-AC12-0EAD66D0F56C}">
  <sheetPr>
    <tabColor theme="0"/>
    <pageSetUpPr fitToPage="1"/>
  </sheetPr>
  <dimension ref="A1:H36"/>
  <sheetViews>
    <sheetView topLeftCell="A13" workbookViewId="0">
      <selection activeCell="L33" sqref="L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9" customWidth="1"/>
    <col min="4" max="8" width="25.28515625" customWidth="1"/>
  </cols>
  <sheetData>
    <row r="1" spans="1:8" ht="42" customHeight="1" x14ac:dyDescent="0.25">
      <c r="A1" s="155" t="s">
        <v>106</v>
      </c>
      <c r="B1" s="155"/>
      <c r="C1" s="155"/>
      <c r="D1" s="155"/>
      <c r="E1" s="155"/>
      <c r="F1" s="155"/>
      <c r="G1" s="155"/>
      <c r="H1" s="155"/>
    </row>
    <row r="2" spans="1:8" ht="18" customHeight="1" x14ac:dyDescent="0.25">
      <c r="A2" s="24"/>
      <c r="B2" s="24"/>
      <c r="C2" s="24"/>
      <c r="D2" s="24"/>
      <c r="E2" s="24"/>
      <c r="F2" s="24"/>
      <c r="G2" s="24"/>
      <c r="H2" s="24"/>
    </row>
    <row r="3" spans="1:8" ht="15.75" customHeight="1" x14ac:dyDescent="0.25">
      <c r="A3" s="155" t="s">
        <v>19</v>
      </c>
      <c r="B3" s="155"/>
      <c r="C3" s="155"/>
      <c r="D3" s="155"/>
      <c r="E3" s="155"/>
      <c r="F3" s="155"/>
      <c r="G3" s="155"/>
      <c r="H3" s="155"/>
    </row>
    <row r="4" spans="1:8" ht="18" x14ac:dyDescent="0.25">
      <c r="A4" s="24"/>
      <c r="B4" s="24"/>
      <c r="C4" s="24"/>
      <c r="D4" s="24"/>
      <c r="E4" s="24"/>
      <c r="F4" s="24"/>
      <c r="G4" s="4"/>
      <c r="H4" s="4"/>
    </row>
    <row r="5" spans="1:8" ht="18" customHeight="1" x14ac:dyDescent="0.25">
      <c r="A5" s="155" t="s">
        <v>4</v>
      </c>
      <c r="B5" s="155"/>
      <c r="C5" s="155"/>
      <c r="D5" s="155"/>
      <c r="E5" s="155"/>
      <c r="F5" s="155"/>
      <c r="G5" s="155"/>
      <c r="H5" s="155"/>
    </row>
    <row r="6" spans="1:8" ht="18" x14ac:dyDescent="0.25">
      <c r="A6" s="24"/>
      <c r="B6" s="24"/>
      <c r="C6" s="24"/>
      <c r="D6" s="24"/>
      <c r="E6" s="24"/>
      <c r="F6" s="24"/>
      <c r="G6" s="4"/>
      <c r="H6" s="4"/>
    </row>
    <row r="7" spans="1:8" ht="15.75" customHeight="1" x14ac:dyDescent="0.25">
      <c r="A7" s="155" t="s">
        <v>35</v>
      </c>
      <c r="B7" s="155"/>
      <c r="C7" s="155"/>
      <c r="D7" s="155"/>
      <c r="E7" s="155"/>
      <c r="F7" s="155"/>
      <c r="G7" s="155"/>
      <c r="H7" s="155"/>
    </row>
    <row r="8" spans="1:8" ht="18" x14ac:dyDescent="0.25">
      <c r="A8" s="24"/>
      <c r="B8" s="24"/>
      <c r="C8" s="24"/>
      <c r="D8" s="24"/>
      <c r="E8" s="24"/>
      <c r="F8" s="24"/>
      <c r="G8" s="4"/>
      <c r="H8" s="4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111</v>
      </c>
      <c r="E9" s="20" t="s">
        <v>108</v>
      </c>
      <c r="F9" s="85" t="s">
        <v>112</v>
      </c>
      <c r="G9" s="85" t="s">
        <v>104</v>
      </c>
      <c r="H9" s="85" t="s">
        <v>113</v>
      </c>
    </row>
    <row r="10" spans="1:8" x14ac:dyDescent="0.25">
      <c r="A10" s="81"/>
      <c r="B10" s="82"/>
      <c r="C10" s="74" t="s">
        <v>0</v>
      </c>
      <c r="D10" s="79">
        <f>D11+D18</f>
        <v>2080502.42</v>
      </c>
      <c r="E10" s="79">
        <f t="shared" ref="E10:H10" si="0">E11+E18</f>
        <v>2377751.9</v>
      </c>
      <c r="F10" s="79">
        <f t="shared" si="0"/>
        <v>2250424.0300000003</v>
      </c>
      <c r="G10" s="79">
        <f t="shared" si="0"/>
        <v>2217135.79</v>
      </c>
      <c r="H10" s="79">
        <f t="shared" si="0"/>
        <v>2217135.79</v>
      </c>
    </row>
    <row r="11" spans="1:8" ht="15.75" customHeight="1" x14ac:dyDescent="0.25">
      <c r="A11" s="53">
        <v>6</v>
      </c>
      <c r="B11" s="53"/>
      <c r="C11" s="53" t="s">
        <v>7</v>
      </c>
      <c r="D11" s="75">
        <f>SUM(D12:D17)</f>
        <v>2080502.42</v>
      </c>
      <c r="E11" s="57">
        <f>SUM(E12:E17)</f>
        <v>2377551.9</v>
      </c>
      <c r="F11" s="57">
        <f t="shared" ref="F11:H11" si="1">SUM(F12:F17)</f>
        <v>2250424.0300000003</v>
      </c>
      <c r="G11" s="57">
        <f t="shared" si="1"/>
        <v>2217135.79</v>
      </c>
      <c r="H11" s="57">
        <f t="shared" si="1"/>
        <v>2217135.79</v>
      </c>
    </row>
    <row r="12" spans="1:8" ht="24.95" customHeight="1" x14ac:dyDescent="0.25">
      <c r="A12" s="10"/>
      <c r="B12" s="15">
        <v>63</v>
      </c>
      <c r="C12" s="15" t="s">
        <v>26</v>
      </c>
      <c r="D12" s="7">
        <v>1864531.99</v>
      </c>
      <c r="E12" s="8">
        <v>2134208.75</v>
      </c>
      <c r="F12" s="8">
        <v>2029187.95</v>
      </c>
      <c r="G12" s="8">
        <v>2029187.95</v>
      </c>
      <c r="H12" s="8">
        <v>2029187.95</v>
      </c>
    </row>
    <row r="13" spans="1:8" ht="24.95" customHeight="1" x14ac:dyDescent="0.25">
      <c r="A13" s="11"/>
      <c r="B13" s="11">
        <v>638</v>
      </c>
      <c r="C13" s="52" t="s">
        <v>62</v>
      </c>
      <c r="D13" s="7">
        <v>0</v>
      </c>
      <c r="E13" s="90">
        <v>0</v>
      </c>
      <c r="F13" s="90">
        <v>0</v>
      </c>
      <c r="G13" s="8">
        <v>0</v>
      </c>
      <c r="H13" s="8">
        <v>0</v>
      </c>
    </row>
    <row r="14" spans="1:8" ht="24.95" customHeight="1" x14ac:dyDescent="0.25">
      <c r="A14" s="11"/>
      <c r="B14" s="11">
        <v>64</v>
      </c>
      <c r="C14" s="52" t="s">
        <v>63</v>
      </c>
      <c r="D14" s="7">
        <v>62.84</v>
      </c>
      <c r="E14" s="8">
        <v>80</v>
      </c>
      <c r="F14" s="8">
        <v>80</v>
      </c>
      <c r="G14" s="8">
        <v>80</v>
      </c>
      <c r="H14" s="8">
        <v>80</v>
      </c>
    </row>
    <row r="15" spans="1:8" ht="24.95" customHeight="1" x14ac:dyDescent="0.25">
      <c r="A15" s="11"/>
      <c r="B15" s="11">
        <v>65</v>
      </c>
      <c r="C15" s="52" t="s">
        <v>64</v>
      </c>
      <c r="D15" s="7">
        <v>29644.9</v>
      </c>
      <c r="E15" s="8">
        <v>21110.59</v>
      </c>
      <c r="F15" s="8">
        <v>21162.62</v>
      </c>
      <c r="G15" s="8">
        <v>21162.62</v>
      </c>
      <c r="H15" s="8">
        <v>21162.62</v>
      </c>
    </row>
    <row r="16" spans="1:8" ht="24.95" customHeight="1" x14ac:dyDescent="0.25">
      <c r="A16" s="11"/>
      <c r="B16" s="11">
        <v>66</v>
      </c>
      <c r="C16" s="52" t="s">
        <v>65</v>
      </c>
      <c r="D16" s="7">
        <v>42931.45</v>
      </c>
      <c r="E16" s="8">
        <v>69073.83</v>
      </c>
      <c r="F16" s="8">
        <v>46905.22</v>
      </c>
      <c r="G16" s="8">
        <v>46905.22</v>
      </c>
      <c r="H16" s="8">
        <v>46905.22</v>
      </c>
    </row>
    <row r="17" spans="1:8" ht="24.95" customHeight="1" x14ac:dyDescent="0.25">
      <c r="A17" s="11"/>
      <c r="B17" s="11">
        <v>67</v>
      </c>
      <c r="C17" s="15" t="s">
        <v>27</v>
      </c>
      <c r="D17" s="7">
        <v>143331.24</v>
      </c>
      <c r="E17" s="90">
        <v>153078.73000000001</v>
      </c>
      <c r="F17" s="90">
        <v>153088.24</v>
      </c>
      <c r="G17" s="8">
        <v>119800</v>
      </c>
      <c r="H17" s="8">
        <v>119800</v>
      </c>
    </row>
    <row r="18" spans="1:8" ht="18" customHeight="1" x14ac:dyDescent="0.25">
      <c r="A18" s="54">
        <v>7</v>
      </c>
      <c r="B18" s="55"/>
      <c r="C18" s="56" t="s">
        <v>8</v>
      </c>
      <c r="D18" s="57">
        <f>D19</f>
        <v>0</v>
      </c>
      <c r="E18" s="57">
        <v>200</v>
      </c>
      <c r="F18" s="57">
        <v>0</v>
      </c>
      <c r="G18" s="57">
        <v>0</v>
      </c>
      <c r="H18" s="57">
        <v>0</v>
      </c>
    </row>
    <row r="19" spans="1:8" ht="24.95" customHeight="1" x14ac:dyDescent="0.25">
      <c r="A19" s="15"/>
      <c r="B19" s="15">
        <v>72</v>
      </c>
      <c r="C19" s="26" t="s">
        <v>25</v>
      </c>
      <c r="D19" s="7">
        <v>0</v>
      </c>
      <c r="E19" s="8">
        <v>200</v>
      </c>
      <c r="F19" s="8">
        <v>0</v>
      </c>
      <c r="G19" s="8">
        <v>0</v>
      </c>
      <c r="H19" s="8">
        <v>0</v>
      </c>
    </row>
    <row r="20" spans="1:8" s="67" customFormat="1" ht="24.95" customHeight="1" x14ac:dyDescent="0.25">
      <c r="A20" s="83"/>
      <c r="B20" s="83"/>
      <c r="C20" s="84"/>
      <c r="D20" s="66"/>
      <c r="E20" s="66"/>
      <c r="F20" s="66"/>
      <c r="G20" s="66"/>
      <c r="H20" s="66"/>
    </row>
    <row r="21" spans="1:8" s="87" customFormat="1" ht="11.25" x14ac:dyDescent="0.15"/>
    <row r="22" spans="1:8" s="67" customFormat="1" ht="24.95" customHeight="1" x14ac:dyDescent="0.25">
      <c r="A22" s="83"/>
      <c r="B22" s="83"/>
      <c r="C22" s="84"/>
      <c r="D22" s="66"/>
      <c r="E22" s="66"/>
      <c r="F22" s="66"/>
      <c r="G22" s="66"/>
      <c r="H22" s="66"/>
    </row>
    <row r="24" spans="1:8" ht="15.75" x14ac:dyDescent="0.25">
      <c r="A24" s="155" t="s">
        <v>36</v>
      </c>
      <c r="B24" s="169"/>
      <c r="C24" s="169"/>
      <c r="D24" s="169"/>
      <c r="E24" s="169"/>
      <c r="F24" s="169"/>
      <c r="G24" s="169"/>
      <c r="H24" s="169"/>
    </row>
    <row r="25" spans="1:8" ht="18" x14ac:dyDescent="0.25">
      <c r="A25" s="24"/>
      <c r="B25" s="24"/>
      <c r="C25" s="24"/>
      <c r="D25" s="24"/>
      <c r="E25" s="24"/>
      <c r="F25" s="24"/>
      <c r="G25" s="4"/>
      <c r="H25" s="4"/>
    </row>
    <row r="26" spans="1:8" ht="25.5" x14ac:dyDescent="0.25">
      <c r="A26" s="20" t="s">
        <v>5</v>
      </c>
      <c r="B26" s="19" t="s">
        <v>6</v>
      </c>
      <c r="C26" s="19" t="s">
        <v>9</v>
      </c>
      <c r="D26" s="19" t="s">
        <v>111</v>
      </c>
      <c r="E26" s="20" t="s">
        <v>108</v>
      </c>
      <c r="F26" s="85" t="s">
        <v>112</v>
      </c>
      <c r="G26" s="85" t="s">
        <v>104</v>
      </c>
      <c r="H26" s="85" t="s">
        <v>113</v>
      </c>
    </row>
    <row r="27" spans="1:8" x14ac:dyDescent="0.25">
      <c r="A27" s="81"/>
      <c r="B27" s="82"/>
      <c r="C27" s="74" t="s">
        <v>1</v>
      </c>
      <c r="D27" s="79">
        <f>D28+D34</f>
        <v>2128231.7999999998</v>
      </c>
      <c r="E27" s="79">
        <f t="shared" ref="E27:H27" si="2">E28+E34</f>
        <v>2411235.36</v>
      </c>
      <c r="F27" s="79">
        <f t="shared" si="2"/>
        <v>2277824.0300000003</v>
      </c>
      <c r="G27" s="79">
        <f t="shared" si="2"/>
        <v>2217135.79</v>
      </c>
      <c r="H27" s="79">
        <f t="shared" si="2"/>
        <v>2217135.79</v>
      </c>
    </row>
    <row r="28" spans="1:8" x14ac:dyDescent="0.25">
      <c r="A28" s="53">
        <v>3</v>
      </c>
      <c r="B28" s="53"/>
      <c r="C28" s="53" t="s">
        <v>10</v>
      </c>
      <c r="D28" s="57">
        <f>SUM(D29:D33)</f>
        <v>2064253.7999999998</v>
      </c>
      <c r="E28" s="57">
        <f>SUM(E29:E33)</f>
        <v>2374887.9</v>
      </c>
      <c r="F28" s="57">
        <f>SUM(F29:F33)</f>
        <v>2260024.0300000003</v>
      </c>
      <c r="G28" s="57">
        <f>SUM(G29:G33)</f>
        <v>2204335.79</v>
      </c>
      <c r="H28" s="57">
        <f>SUM(H29:H33)</f>
        <v>2204335.79</v>
      </c>
    </row>
    <row r="29" spans="1:8" ht="15.75" customHeight="1" x14ac:dyDescent="0.25">
      <c r="A29" s="10"/>
      <c r="B29" s="15">
        <v>31</v>
      </c>
      <c r="C29" s="15" t="s">
        <v>11</v>
      </c>
      <c r="D29" s="7">
        <v>1841476.69</v>
      </c>
      <c r="E29" s="8">
        <v>2160356.25</v>
      </c>
      <c r="F29" s="8">
        <v>2061128.58</v>
      </c>
      <c r="G29" s="8">
        <v>2020732.17</v>
      </c>
      <c r="H29" s="8">
        <v>2020732.17</v>
      </c>
    </row>
    <row r="30" spans="1:8" ht="15.75" customHeight="1" x14ac:dyDescent="0.25">
      <c r="A30" s="11"/>
      <c r="B30" s="11">
        <v>32</v>
      </c>
      <c r="C30" s="11" t="s">
        <v>20</v>
      </c>
      <c r="D30" s="7">
        <v>221035.68</v>
      </c>
      <c r="E30" s="8">
        <v>212719.02</v>
      </c>
      <c r="F30" s="8">
        <v>197145.45</v>
      </c>
      <c r="G30" s="8">
        <v>181853.62</v>
      </c>
      <c r="H30" s="8">
        <v>181853.62</v>
      </c>
    </row>
    <row r="31" spans="1:8" x14ac:dyDescent="0.25">
      <c r="A31" s="11"/>
      <c r="B31" s="11">
        <v>34</v>
      </c>
      <c r="C31" s="11" t="s">
        <v>66</v>
      </c>
      <c r="D31" s="7">
        <v>359.93</v>
      </c>
      <c r="E31" s="8">
        <v>395.13</v>
      </c>
      <c r="F31" s="8">
        <v>350</v>
      </c>
      <c r="G31" s="8">
        <v>350</v>
      </c>
      <c r="H31" s="8">
        <v>350</v>
      </c>
    </row>
    <row r="32" spans="1:8" x14ac:dyDescent="0.25">
      <c r="A32" s="11"/>
      <c r="B32" s="11">
        <v>37</v>
      </c>
      <c r="C32" s="11" t="s">
        <v>67</v>
      </c>
      <c r="D32" s="7">
        <v>0</v>
      </c>
      <c r="E32" s="8">
        <v>0</v>
      </c>
      <c r="F32" s="8">
        <v>0</v>
      </c>
      <c r="G32" s="8">
        <v>0</v>
      </c>
      <c r="H32" s="8">
        <v>0</v>
      </c>
    </row>
    <row r="33" spans="1:8" x14ac:dyDescent="0.25">
      <c r="A33" s="11"/>
      <c r="B33" s="11">
        <v>38</v>
      </c>
      <c r="C33" s="11" t="s">
        <v>69</v>
      </c>
      <c r="D33" s="7">
        <v>1381.5</v>
      </c>
      <c r="E33" s="8">
        <v>1417.5</v>
      </c>
      <c r="F33" s="8">
        <v>1400</v>
      </c>
      <c r="G33" s="8">
        <v>1400</v>
      </c>
      <c r="H33" s="8">
        <v>1400</v>
      </c>
    </row>
    <row r="34" spans="1:8" ht="21" customHeight="1" x14ac:dyDescent="0.25">
      <c r="A34" s="54">
        <v>4</v>
      </c>
      <c r="B34" s="55"/>
      <c r="C34" s="56" t="s">
        <v>12</v>
      </c>
      <c r="D34" s="57">
        <f>SUM(D35:D36)</f>
        <v>63978</v>
      </c>
      <c r="E34" s="57">
        <f>SUM(E35:E36)</f>
        <v>36347.46</v>
      </c>
      <c r="F34" s="57">
        <f>SUM(F35:F36)</f>
        <v>17800</v>
      </c>
      <c r="G34" s="57">
        <f>SUM(G35:G36)</f>
        <v>12800</v>
      </c>
      <c r="H34" s="57">
        <f>SUM(H35:H36)</f>
        <v>12800</v>
      </c>
    </row>
    <row r="35" spans="1:8" ht="21.75" customHeight="1" x14ac:dyDescent="0.25">
      <c r="A35" s="15"/>
      <c r="B35" s="15">
        <v>41</v>
      </c>
      <c r="C35" s="26" t="s">
        <v>13</v>
      </c>
      <c r="D35" s="7">
        <v>0</v>
      </c>
      <c r="E35" s="8">
        <v>0</v>
      </c>
      <c r="F35" s="8">
        <v>0</v>
      </c>
      <c r="G35" s="8">
        <v>0</v>
      </c>
      <c r="H35" s="8">
        <v>0</v>
      </c>
    </row>
    <row r="36" spans="1:8" ht="30" x14ac:dyDescent="0.25">
      <c r="A36" s="58"/>
      <c r="B36" s="76">
        <v>42</v>
      </c>
      <c r="C36" s="59" t="s">
        <v>68</v>
      </c>
      <c r="D36" s="102">
        <v>63978</v>
      </c>
      <c r="E36" s="8">
        <v>36347.46</v>
      </c>
      <c r="F36" s="102">
        <v>17800</v>
      </c>
      <c r="G36" s="102">
        <v>12800</v>
      </c>
      <c r="H36" s="102">
        <v>12800</v>
      </c>
    </row>
  </sheetData>
  <mergeCells count="5">
    <mergeCell ref="A1:H1"/>
    <mergeCell ref="A3:H3"/>
    <mergeCell ref="A5:H5"/>
    <mergeCell ref="A7:H7"/>
    <mergeCell ref="A24:H24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65"/>
  <sheetViews>
    <sheetView topLeftCell="A52" workbookViewId="0">
      <selection activeCell="G71" sqref="G71"/>
    </sheetView>
  </sheetViews>
  <sheetFormatPr defaultRowHeight="15" x14ac:dyDescent="0.25"/>
  <cols>
    <col min="1" max="1" width="37.85546875" customWidth="1"/>
    <col min="2" max="6" width="25.28515625" customWidth="1"/>
  </cols>
  <sheetData>
    <row r="1" spans="1:6" ht="42" customHeight="1" x14ac:dyDescent="0.25">
      <c r="A1" s="155" t="s">
        <v>106</v>
      </c>
      <c r="B1" s="155"/>
      <c r="C1" s="155"/>
      <c r="D1" s="155"/>
      <c r="E1" s="155"/>
      <c r="F1" s="155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55" t="s">
        <v>19</v>
      </c>
      <c r="B3" s="155"/>
      <c r="C3" s="155"/>
      <c r="D3" s="155"/>
      <c r="E3" s="155"/>
      <c r="F3" s="155"/>
    </row>
    <row r="4" spans="1:6" ht="18" x14ac:dyDescent="0.25">
      <c r="B4" s="24"/>
      <c r="C4" s="24"/>
      <c r="D4" s="24"/>
      <c r="E4" s="4"/>
      <c r="F4" s="4"/>
    </row>
    <row r="5" spans="1:6" ht="18" customHeight="1" x14ac:dyDescent="0.25">
      <c r="A5" s="155" t="s">
        <v>4</v>
      </c>
      <c r="B5" s="155"/>
      <c r="C5" s="155"/>
      <c r="D5" s="155"/>
      <c r="E5" s="155"/>
      <c r="F5" s="155"/>
    </row>
    <row r="6" spans="1:6" ht="18" x14ac:dyDescent="0.25">
      <c r="A6" s="24"/>
      <c r="B6" s="24"/>
      <c r="C6" s="24"/>
      <c r="D6" s="24"/>
      <c r="E6" s="4"/>
      <c r="F6" s="4"/>
    </row>
    <row r="7" spans="1:6" ht="15.75" customHeight="1" x14ac:dyDescent="0.25">
      <c r="A7" s="155" t="s">
        <v>37</v>
      </c>
      <c r="B7" s="155"/>
      <c r="C7" s="155"/>
      <c r="D7" s="155"/>
      <c r="E7" s="155"/>
      <c r="F7" s="155"/>
    </row>
    <row r="8" spans="1:6" ht="18" x14ac:dyDescent="0.25">
      <c r="A8" s="24"/>
      <c r="B8" s="24"/>
      <c r="C8" s="24"/>
      <c r="D8" s="24"/>
      <c r="E8" s="4"/>
      <c r="F8" s="4"/>
    </row>
    <row r="9" spans="1:6" ht="25.5" x14ac:dyDescent="0.25">
      <c r="A9" s="20" t="s">
        <v>39</v>
      </c>
      <c r="B9" s="19" t="s">
        <v>111</v>
      </c>
      <c r="C9" s="20" t="s">
        <v>108</v>
      </c>
      <c r="D9" s="85" t="s">
        <v>112</v>
      </c>
      <c r="E9" s="85" t="s">
        <v>104</v>
      </c>
      <c r="F9" s="85" t="s">
        <v>113</v>
      </c>
    </row>
    <row r="10" spans="1:6" x14ac:dyDescent="0.25">
      <c r="A10" s="78" t="s">
        <v>0</v>
      </c>
      <c r="B10" s="79">
        <f>B11+B15+B18+B22+B27+B29+B13</f>
        <v>2080502.42</v>
      </c>
      <c r="C10" s="79">
        <f t="shared" ref="C10:F10" si="0">C11+C15+C18+C22+C27+C29</f>
        <v>2377751.9</v>
      </c>
      <c r="D10" s="79">
        <f>D11+D15+D18+D22+D27+D29</f>
        <v>2250424.0299999998</v>
      </c>
      <c r="E10" s="79">
        <f t="shared" si="0"/>
        <v>2217135.79</v>
      </c>
      <c r="F10" s="79">
        <f t="shared" si="0"/>
        <v>2217135.79</v>
      </c>
    </row>
    <row r="11" spans="1:6" x14ac:dyDescent="0.25">
      <c r="A11" s="56" t="s">
        <v>43</v>
      </c>
      <c r="B11" s="62">
        <f>B12</f>
        <v>44907.71</v>
      </c>
      <c r="C11" s="62">
        <f>SUM(C12)</f>
        <v>20892.46</v>
      </c>
      <c r="D11" s="62">
        <f t="shared" ref="D11:F11" si="1">SUM(D12)</f>
        <v>40988.239999999998</v>
      </c>
      <c r="E11" s="62">
        <f t="shared" si="1"/>
        <v>7700</v>
      </c>
      <c r="F11" s="62">
        <f t="shared" si="1"/>
        <v>7700</v>
      </c>
    </row>
    <row r="12" spans="1:6" x14ac:dyDescent="0.25">
      <c r="A12" s="11" t="s">
        <v>72</v>
      </c>
      <c r="B12" s="8">
        <v>44907.71</v>
      </c>
      <c r="C12" s="8">
        <v>20892.46</v>
      </c>
      <c r="D12" s="8">
        <v>40988.239999999998</v>
      </c>
      <c r="E12" s="8">
        <v>7700</v>
      </c>
      <c r="F12" s="8">
        <v>7700</v>
      </c>
    </row>
    <row r="13" spans="1:6" x14ac:dyDescent="0.25">
      <c r="A13" s="64" t="s">
        <v>102</v>
      </c>
      <c r="B13" s="73">
        <v>0</v>
      </c>
      <c r="C13" s="57">
        <v>0</v>
      </c>
      <c r="D13" s="57">
        <v>0</v>
      </c>
      <c r="E13" s="57">
        <v>0</v>
      </c>
      <c r="F13" s="57">
        <v>0</v>
      </c>
    </row>
    <row r="14" spans="1:6" x14ac:dyDescent="0.25">
      <c r="A14" s="11" t="s">
        <v>103</v>
      </c>
      <c r="B14" s="7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25">
      <c r="A15" s="63" t="s">
        <v>75</v>
      </c>
      <c r="B15" s="73">
        <f>B16+B17</f>
        <v>41488.639999999999</v>
      </c>
      <c r="C15" s="57">
        <f>SUM(C16:C17)</f>
        <v>66303.83</v>
      </c>
      <c r="D15" s="57">
        <f t="shared" ref="D15:F15" si="2">SUM(D16:D17)</f>
        <v>45985.22</v>
      </c>
      <c r="E15" s="57">
        <f t="shared" si="2"/>
        <v>45985.22</v>
      </c>
      <c r="F15" s="57">
        <f t="shared" si="2"/>
        <v>45985.22</v>
      </c>
    </row>
    <row r="16" spans="1:6" x14ac:dyDescent="0.25">
      <c r="A16" s="11" t="s">
        <v>76</v>
      </c>
      <c r="B16" s="7">
        <v>41488.639999999999</v>
      </c>
      <c r="C16" s="8">
        <v>66303.83</v>
      </c>
      <c r="D16" s="8">
        <v>45985.22</v>
      </c>
      <c r="E16" s="8">
        <v>45985.22</v>
      </c>
      <c r="F16" s="8">
        <v>45985.22</v>
      </c>
    </row>
    <row r="17" spans="1:6" x14ac:dyDescent="0.25">
      <c r="A17" s="11" t="s">
        <v>77</v>
      </c>
      <c r="B17" s="7">
        <v>0</v>
      </c>
      <c r="C17" s="8">
        <v>0</v>
      </c>
      <c r="D17" s="8">
        <v>0</v>
      </c>
      <c r="E17" s="8">
        <v>0</v>
      </c>
      <c r="F17" s="8">
        <v>0</v>
      </c>
    </row>
    <row r="18" spans="1:6" x14ac:dyDescent="0.25">
      <c r="A18" s="53" t="s">
        <v>42</v>
      </c>
      <c r="B18" s="73">
        <f>B19+B20+B21</f>
        <v>128068.43</v>
      </c>
      <c r="C18" s="57">
        <f>SUM(C19:C21)</f>
        <v>146841.28</v>
      </c>
      <c r="D18" s="57">
        <f t="shared" ref="D18:F18" si="3">SUM(D19:D21)</f>
        <v>133262.62</v>
      </c>
      <c r="E18" s="57">
        <f t="shared" si="3"/>
        <v>133262.62</v>
      </c>
      <c r="F18" s="57">
        <f t="shared" si="3"/>
        <v>133262.62</v>
      </c>
    </row>
    <row r="19" spans="1:6" x14ac:dyDescent="0.25">
      <c r="A19" s="52" t="s">
        <v>71</v>
      </c>
      <c r="B19" s="7">
        <v>29644.9</v>
      </c>
      <c r="C19" s="8">
        <v>21110.59</v>
      </c>
      <c r="D19" s="8">
        <v>21162.62</v>
      </c>
      <c r="E19" s="8">
        <v>21162.62</v>
      </c>
      <c r="F19" s="8">
        <v>21162.62</v>
      </c>
    </row>
    <row r="20" spans="1:6" x14ac:dyDescent="0.25">
      <c r="A20" s="52" t="s">
        <v>70</v>
      </c>
      <c r="B20" s="7">
        <v>98423.53</v>
      </c>
      <c r="C20" s="8">
        <v>125730.69</v>
      </c>
      <c r="D20" s="8">
        <f>95100+17000</f>
        <v>112100</v>
      </c>
      <c r="E20" s="8">
        <f>95100+17000</f>
        <v>112100</v>
      </c>
      <c r="F20" s="8">
        <f>95100+17000</f>
        <v>112100</v>
      </c>
    </row>
    <row r="21" spans="1:6" ht="20.25" customHeight="1" x14ac:dyDescent="0.25">
      <c r="A21" s="52" t="s">
        <v>73</v>
      </c>
      <c r="B21" s="7">
        <v>0</v>
      </c>
      <c r="C21" s="8">
        <v>0</v>
      </c>
      <c r="D21" s="8">
        <v>0</v>
      </c>
      <c r="E21" s="8">
        <v>0</v>
      </c>
      <c r="F21" s="8">
        <v>0</v>
      </c>
    </row>
    <row r="22" spans="1:6" x14ac:dyDescent="0.25">
      <c r="A22" s="60" t="s">
        <v>40</v>
      </c>
      <c r="B22" s="73">
        <f>B23+B24+B26</f>
        <v>1864531.99</v>
      </c>
      <c r="C22" s="57">
        <f>SUM(C23:C26)</f>
        <v>2140664.33</v>
      </c>
      <c r="D22" s="57">
        <f t="shared" ref="D22:F22" si="4">SUM(D23:D26)</f>
        <v>2029187.95</v>
      </c>
      <c r="E22" s="57">
        <f t="shared" si="4"/>
        <v>2029187.95</v>
      </c>
      <c r="F22" s="57">
        <f t="shared" si="4"/>
        <v>2029187.95</v>
      </c>
    </row>
    <row r="23" spans="1:6" x14ac:dyDescent="0.25">
      <c r="A23" s="61" t="s">
        <v>74</v>
      </c>
      <c r="B23" s="7">
        <v>0</v>
      </c>
      <c r="C23" s="8">
        <v>6022.59</v>
      </c>
      <c r="D23" s="8">
        <v>0</v>
      </c>
      <c r="E23" s="8">
        <v>0</v>
      </c>
      <c r="F23" s="9">
        <v>0</v>
      </c>
    </row>
    <row r="24" spans="1:6" x14ac:dyDescent="0.25">
      <c r="A24" s="11" t="s">
        <v>41</v>
      </c>
      <c r="B24" s="7">
        <v>1864531.99</v>
      </c>
      <c r="C24" s="8">
        <v>2134208.75</v>
      </c>
      <c r="D24" s="8">
        <v>0</v>
      </c>
      <c r="E24" s="8">
        <v>0</v>
      </c>
      <c r="F24" s="9">
        <v>0</v>
      </c>
    </row>
    <row r="25" spans="1:6" x14ac:dyDescent="0.25">
      <c r="A25" s="11" t="s">
        <v>123</v>
      </c>
      <c r="B25" s="7">
        <v>0</v>
      </c>
      <c r="C25" s="8">
        <v>0</v>
      </c>
      <c r="D25" s="8">
        <v>2029187.95</v>
      </c>
      <c r="E25" s="8">
        <v>2029187.95</v>
      </c>
      <c r="F25" s="9">
        <v>2029187.95</v>
      </c>
    </row>
    <row r="26" spans="1:6" x14ac:dyDescent="0.25">
      <c r="A26" s="11" t="s">
        <v>78</v>
      </c>
      <c r="B26" s="8">
        <v>0</v>
      </c>
      <c r="C26" s="8">
        <v>432.99</v>
      </c>
      <c r="D26" s="8">
        <v>0</v>
      </c>
      <c r="E26" s="8">
        <v>0</v>
      </c>
      <c r="F26" s="9">
        <v>0</v>
      </c>
    </row>
    <row r="27" spans="1:6" x14ac:dyDescent="0.25">
      <c r="A27" s="63" t="s">
        <v>91</v>
      </c>
      <c r="B27" s="57">
        <f>B28</f>
        <v>1505.65</v>
      </c>
      <c r="C27" s="57">
        <f>C28</f>
        <v>2850</v>
      </c>
      <c r="D27" s="57">
        <v>1000</v>
      </c>
      <c r="E27" s="57">
        <v>1000</v>
      </c>
      <c r="F27" s="80">
        <v>1000</v>
      </c>
    </row>
    <row r="28" spans="1:6" x14ac:dyDescent="0.25">
      <c r="A28" s="69" t="s">
        <v>92</v>
      </c>
      <c r="B28" s="8">
        <v>1505.65</v>
      </c>
      <c r="C28" s="8">
        <v>2850</v>
      </c>
      <c r="D28" s="8">
        <v>1000</v>
      </c>
      <c r="E28" s="8">
        <v>1000</v>
      </c>
      <c r="F28" s="9">
        <v>1000</v>
      </c>
    </row>
    <row r="29" spans="1:6" x14ac:dyDescent="0.25">
      <c r="A29" s="64" t="s">
        <v>79</v>
      </c>
      <c r="B29" s="57">
        <f>B30</f>
        <v>0</v>
      </c>
      <c r="C29" s="57">
        <f>SUM(C30:C31)</f>
        <v>200</v>
      </c>
      <c r="D29" s="57">
        <f t="shared" ref="D29:F29" si="5">SUM(D30:D31)</f>
        <v>0</v>
      </c>
      <c r="E29" s="57">
        <f t="shared" si="5"/>
        <v>0</v>
      </c>
      <c r="F29" s="57">
        <f t="shared" si="5"/>
        <v>0</v>
      </c>
    </row>
    <row r="30" spans="1:6" x14ac:dyDescent="0.25">
      <c r="A30" s="11" t="s">
        <v>80</v>
      </c>
      <c r="B30" s="8">
        <v>0</v>
      </c>
      <c r="C30" s="8">
        <v>200</v>
      </c>
      <c r="D30" s="8">
        <v>0</v>
      </c>
      <c r="E30" s="8">
        <v>0</v>
      </c>
      <c r="F30" s="9">
        <v>0</v>
      </c>
    </row>
    <row r="31" spans="1:6" ht="25.5" x14ac:dyDescent="0.25">
      <c r="A31" s="52" t="s">
        <v>81</v>
      </c>
      <c r="B31" s="8">
        <v>0</v>
      </c>
      <c r="C31" s="8">
        <v>0</v>
      </c>
      <c r="D31" s="8">
        <v>0</v>
      </c>
      <c r="E31" s="8">
        <v>0</v>
      </c>
      <c r="F31" s="9">
        <v>0</v>
      </c>
    </row>
    <row r="32" spans="1:6" s="67" customFormat="1" x14ac:dyDescent="0.25"/>
    <row r="33" spans="1:6" s="67" customFormat="1" x14ac:dyDescent="0.25"/>
    <row r="34" spans="1:6" s="67" customFormat="1" x14ac:dyDescent="0.25"/>
    <row r="35" spans="1:6" s="67" customFormat="1" x14ac:dyDescent="0.25"/>
    <row r="36" spans="1:6" s="67" customFormat="1" x14ac:dyDescent="0.25"/>
    <row r="37" spans="1:6" s="67" customFormat="1" x14ac:dyDescent="0.25"/>
    <row r="38" spans="1:6" s="67" customFormat="1" x14ac:dyDescent="0.25"/>
    <row r="39" spans="1:6" s="67" customFormat="1" x14ac:dyDescent="0.25">
      <c r="B39" s="71"/>
      <c r="C39" s="71"/>
      <c r="D39" s="71"/>
      <c r="E39" s="71"/>
      <c r="F39" s="71"/>
    </row>
    <row r="40" spans="1:6" s="67" customFormat="1" ht="15.75" customHeight="1" x14ac:dyDescent="0.25"/>
    <row r="41" spans="1:6" ht="15.75" x14ac:dyDescent="0.25">
      <c r="A41" s="155" t="s">
        <v>38</v>
      </c>
      <c r="B41" s="155"/>
      <c r="C41" s="155"/>
      <c r="D41" s="155"/>
      <c r="E41" s="155"/>
      <c r="F41" s="155"/>
    </row>
    <row r="42" spans="1:6" ht="18" x14ac:dyDescent="0.25">
      <c r="A42" s="24"/>
      <c r="B42" s="24"/>
      <c r="C42" s="24"/>
      <c r="D42" s="24"/>
      <c r="E42" s="4"/>
      <c r="F42" s="4"/>
    </row>
    <row r="43" spans="1:6" ht="25.5" x14ac:dyDescent="0.25">
      <c r="A43" s="20" t="s">
        <v>39</v>
      </c>
      <c r="B43" s="19" t="s">
        <v>111</v>
      </c>
      <c r="C43" s="20" t="s">
        <v>108</v>
      </c>
      <c r="D43" s="85" t="s">
        <v>112</v>
      </c>
      <c r="E43" s="85" t="s">
        <v>104</v>
      </c>
      <c r="F43" s="85" t="s">
        <v>113</v>
      </c>
    </row>
    <row r="44" spans="1:6" ht="15.75" customHeight="1" x14ac:dyDescent="0.25">
      <c r="A44" s="78" t="s">
        <v>1</v>
      </c>
      <c r="B44" s="79">
        <f>B45+B49+B52+B56+B61+B63+B47</f>
        <v>2128231.8000000003</v>
      </c>
      <c r="C44" s="79">
        <f>C45+C49+C52+C56+C61+C63</f>
        <v>2411235.36</v>
      </c>
      <c r="D44" s="79">
        <f>D45+D49+D52+D56+D61+D63</f>
        <v>2277824.0299999998</v>
      </c>
      <c r="E44" s="79">
        <f>E45+E49+E52+E56+E61+E63</f>
        <v>2217135.79</v>
      </c>
      <c r="F44" s="79">
        <f>F45+F49+F52+F56+F61+F63</f>
        <v>2217135.79</v>
      </c>
    </row>
    <row r="45" spans="1:6" x14ac:dyDescent="0.25">
      <c r="A45" s="56" t="s">
        <v>83</v>
      </c>
      <c r="B45" s="62">
        <f>B46</f>
        <v>44907.71</v>
      </c>
      <c r="C45" s="62">
        <f>SUM(C46)</f>
        <v>20892.46</v>
      </c>
      <c r="D45" s="62">
        <f t="shared" ref="D45:F45" si="6">SUM(D46)</f>
        <v>40988.239999999998</v>
      </c>
      <c r="E45" s="62">
        <f t="shared" si="6"/>
        <v>7700</v>
      </c>
      <c r="F45" s="62">
        <f t="shared" si="6"/>
        <v>7700</v>
      </c>
    </row>
    <row r="46" spans="1:6" x14ac:dyDescent="0.25">
      <c r="A46" s="11" t="s">
        <v>82</v>
      </c>
      <c r="B46" s="8">
        <v>44907.71</v>
      </c>
      <c r="C46" s="8">
        <v>20892.46</v>
      </c>
      <c r="D46" s="8">
        <v>40988.239999999998</v>
      </c>
      <c r="E46" s="8">
        <v>7700</v>
      </c>
      <c r="F46" s="8">
        <v>7700</v>
      </c>
    </row>
    <row r="47" spans="1:6" x14ac:dyDescent="0.25">
      <c r="A47" s="64" t="s">
        <v>102</v>
      </c>
      <c r="B47" s="73">
        <v>0</v>
      </c>
      <c r="C47" s="57">
        <v>0</v>
      </c>
      <c r="D47" s="57">
        <v>0</v>
      </c>
      <c r="E47" s="57">
        <v>0</v>
      </c>
      <c r="F47" s="57">
        <v>0</v>
      </c>
    </row>
    <row r="48" spans="1:6" x14ac:dyDescent="0.25">
      <c r="A48" s="11" t="s">
        <v>102</v>
      </c>
      <c r="B48" s="7">
        <v>0</v>
      </c>
      <c r="C48" s="8">
        <v>0</v>
      </c>
      <c r="D48" s="8">
        <v>0</v>
      </c>
      <c r="E48" s="8">
        <v>0</v>
      </c>
      <c r="F48" s="8">
        <v>0</v>
      </c>
    </row>
    <row r="49" spans="1:6" x14ac:dyDescent="0.25">
      <c r="A49" s="63" t="s">
        <v>94</v>
      </c>
      <c r="B49" s="73">
        <f>B50+B51</f>
        <v>53134.41</v>
      </c>
      <c r="C49" s="57">
        <f>SUM(C50:C51)</f>
        <v>88333.13</v>
      </c>
      <c r="D49" s="57">
        <f t="shared" ref="D49:F49" si="7">SUM(D50:D51)</f>
        <v>73385.22</v>
      </c>
      <c r="E49" s="57">
        <f t="shared" si="7"/>
        <v>45985.22</v>
      </c>
      <c r="F49" s="57">
        <f t="shared" si="7"/>
        <v>45985.22</v>
      </c>
    </row>
    <row r="50" spans="1:6" x14ac:dyDescent="0.25">
      <c r="A50" s="11" t="s">
        <v>89</v>
      </c>
      <c r="B50" s="7">
        <v>24607.54</v>
      </c>
      <c r="C50" s="8">
        <v>66303.83</v>
      </c>
      <c r="D50" s="8">
        <v>45985.22</v>
      </c>
      <c r="E50" s="8">
        <v>45985.22</v>
      </c>
      <c r="F50" s="8">
        <v>45985.22</v>
      </c>
    </row>
    <row r="51" spans="1:6" x14ac:dyDescent="0.25">
      <c r="A51" s="11" t="s">
        <v>90</v>
      </c>
      <c r="B51" s="7">
        <v>28526.87</v>
      </c>
      <c r="C51" s="8">
        <v>22029.3</v>
      </c>
      <c r="D51" s="8">
        <v>27400</v>
      </c>
      <c r="E51" s="8">
        <v>0</v>
      </c>
      <c r="F51" s="8">
        <v>0</v>
      </c>
    </row>
    <row r="52" spans="1:6" x14ac:dyDescent="0.25">
      <c r="A52" s="53" t="s">
        <v>100</v>
      </c>
      <c r="B52" s="73">
        <f>B53+B54+B55</f>
        <v>130331.13</v>
      </c>
      <c r="C52" s="57">
        <f>SUM(C53:C55)</f>
        <v>155067.69</v>
      </c>
      <c r="D52" s="57">
        <f t="shared" ref="D52:F52" si="8">SUM(D53:D55)</f>
        <v>133262.62</v>
      </c>
      <c r="E52" s="57">
        <f t="shared" si="8"/>
        <v>133262.62</v>
      </c>
      <c r="F52" s="57">
        <f t="shared" si="8"/>
        <v>133262.62</v>
      </c>
    </row>
    <row r="53" spans="1:6" x14ac:dyDescent="0.25">
      <c r="A53" s="52" t="s">
        <v>84</v>
      </c>
      <c r="B53" s="7">
        <v>21418.49</v>
      </c>
      <c r="C53" s="8">
        <v>21110.59</v>
      </c>
      <c r="D53" s="8">
        <v>21162.62</v>
      </c>
      <c r="E53" s="8">
        <v>21162.62</v>
      </c>
      <c r="F53" s="8">
        <v>21162.62</v>
      </c>
    </row>
    <row r="54" spans="1:6" x14ac:dyDescent="0.25">
      <c r="A54" s="52" t="s">
        <v>95</v>
      </c>
      <c r="B54" s="7">
        <v>98423.53</v>
      </c>
      <c r="C54" s="8">
        <v>125730.69</v>
      </c>
      <c r="D54" s="8">
        <f>95100+17000</f>
        <v>112100</v>
      </c>
      <c r="E54" s="8">
        <f>95100+17000</f>
        <v>112100</v>
      </c>
      <c r="F54" s="8">
        <f>95100+17000</f>
        <v>112100</v>
      </c>
    </row>
    <row r="55" spans="1:6" x14ac:dyDescent="0.25">
      <c r="A55" s="52" t="s">
        <v>85</v>
      </c>
      <c r="B55" s="7">
        <v>10489.11</v>
      </c>
      <c r="C55" s="8">
        <v>8226.41</v>
      </c>
      <c r="D55" s="8">
        <v>0</v>
      </c>
      <c r="E55" s="8">
        <v>0</v>
      </c>
      <c r="F55" s="8">
        <v>0</v>
      </c>
    </row>
    <row r="56" spans="1:6" x14ac:dyDescent="0.25">
      <c r="A56" s="60" t="s">
        <v>122</v>
      </c>
      <c r="B56" s="73">
        <f>B57+B58+B60</f>
        <v>1898135.9000000001</v>
      </c>
      <c r="C56" s="57">
        <f>SUM(C57:C60)</f>
        <v>2143666.7299999995</v>
      </c>
      <c r="D56" s="57">
        <f t="shared" ref="D56:F56" si="9">SUM(D57:D60)</f>
        <v>2029187.95</v>
      </c>
      <c r="E56" s="57">
        <f t="shared" si="9"/>
        <v>2029187.95</v>
      </c>
      <c r="F56" s="57">
        <f t="shared" si="9"/>
        <v>2029187.95</v>
      </c>
    </row>
    <row r="57" spans="1:6" x14ac:dyDescent="0.25">
      <c r="A57" s="68" t="s">
        <v>74</v>
      </c>
      <c r="B57" s="7">
        <v>0</v>
      </c>
      <c r="C57" s="8">
        <v>6022.59</v>
      </c>
      <c r="D57" s="8">
        <v>0</v>
      </c>
      <c r="E57" s="8">
        <v>0</v>
      </c>
      <c r="F57" s="9">
        <v>0</v>
      </c>
    </row>
    <row r="58" spans="1:6" x14ac:dyDescent="0.25">
      <c r="A58" s="69" t="s">
        <v>41</v>
      </c>
      <c r="B58" s="7">
        <v>1860779.28</v>
      </c>
      <c r="C58" s="8">
        <v>2133607.36</v>
      </c>
      <c r="D58" s="8">
        <v>0</v>
      </c>
      <c r="E58" s="8">
        <v>0</v>
      </c>
      <c r="F58" s="9">
        <v>0</v>
      </c>
    </row>
    <row r="59" spans="1:6" x14ac:dyDescent="0.25">
      <c r="A59" s="11" t="s">
        <v>123</v>
      </c>
      <c r="B59" s="7">
        <v>0</v>
      </c>
      <c r="C59" s="8">
        <v>0</v>
      </c>
      <c r="D59" s="8">
        <v>2029187.95</v>
      </c>
      <c r="E59" s="8">
        <v>2029187.95</v>
      </c>
      <c r="F59" s="9">
        <v>2029187.95</v>
      </c>
    </row>
    <row r="60" spans="1:6" x14ac:dyDescent="0.25">
      <c r="A60" s="69" t="s">
        <v>96</v>
      </c>
      <c r="B60" s="8">
        <v>37356.620000000003</v>
      </c>
      <c r="C60" s="8">
        <v>4036.78</v>
      </c>
      <c r="D60" s="8">
        <v>0</v>
      </c>
      <c r="E60" s="8">
        <v>0</v>
      </c>
      <c r="F60" s="9">
        <v>0</v>
      </c>
    </row>
    <row r="61" spans="1:6" x14ac:dyDescent="0.25">
      <c r="A61" s="72" t="s">
        <v>91</v>
      </c>
      <c r="B61" s="57">
        <f>B62</f>
        <v>1505.65</v>
      </c>
      <c r="C61" s="57">
        <v>2850</v>
      </c>
      <c r="D61" s="57">
        <v>1000</v>
      </c>
      <c r="E61" s="57">
        <v>1000</v>
      </c>
      <c r="F61" s="80">
        <v>1000</v>
      </c>
    </row>
    <row r="62" spans="1:6" x14ac:dyDescent="0.25">
      <c r="A62" s="69" t="s">
        <v>97</v>
      </c>
      <c r="B62" s="8">
        <v>1505.65</v>
      </c>
      <c r="C62" s="8">
        <v>2850</v>
      </c>
      <c r="D62" s="8">
        <v>1000</v>
      </c>
      <c r="E62" s="8">
        <v>1000</v>
      </c>
      <c r="F62" s="9">
        <v>1000</v>
      </c>
    </row>
    <row r="63" spans="1:6" x14ac:dyDescent="0.25">
      <c r="A63" s="64" t="s">
        <v>101</v>
      </c>
      <c r="B63" s="57">
        <f>B64+B65</f>
        <v>217</v>
      </c>
      <c r="C63" s="57">
        <f>SUM(C64:C65)</f>
        <v>425.35</v>
      </c>
      <c r="D63" s="57">
        <f t="shared" ref="D63:F63" si="10">SUM(D64:D65)</f>
        <v>0</v>
      </c>
      <c r="E63" s="57">
        <f t="shared" si="10"/>
        <v>0</v>
      </c>
      <c r="F63" s="57">
        <f t="shared" si="10"/>
        <v>0</v>
      </c>
    </row>
    <row r="64" spans="1:6" x14ac:dyDescent="0.25">
      <c r="A64" s="11" t="s">
        <v>98</v>
      </c>
      <c r="B64" s="8">
        <v>0</v>
      </c>
      <c r="C64" s="8">
        <v>200</v>
      </c>
      <c r="D64" s="8">
        <v>0</v>
      </c>
      <c r="E64" s="8">
        <v>0</v>
      </c>
      <c r="F64" s="9">
        <v>0</v>
      </c>
    </row>
    <row r="65" spans="1:6" ht="25.5" x14ac:dyDescent="0.25">
      <c r="A65" s="52" t="s">
        <v>99</v>
      </c>
      <c r="B65" s="8">
        <v>217</v>
      </c>
      <c r="C65" s="8">
        <v>225.35</v>
      </c>
      <c r="D65" s="8">
        <v>0</v>
      </c>
      <c r="E65" s="8">
        <v>0</v>
      </c>
      <c r="F65" s="9">
        <v>0</v>
      </c>
    </row>
  </sheetData>
  <mergeCells count="5">
    <mergeCell ref="A1:F1"/>
    <mergeCell ref="A3:F3"/>
    <mergeCell ref="A5:F5"/>
    <mergeCell ref="A7:F7"/>
    <mergeCell ref="A41:F41"/>
  </mergeCells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F16"/>
  <sheetViews>
    <sheetView workbookViewId="0">
      <selection activeCell="K17" sqref="K17"/>
    </sheetView>
  </sheetViews>
  <sheetFormatPr defaultRowHeight="15" x14ac:dyDescent="0.25"/>
  <cols>
    <col min="1" max="1" width="40.28515625" customWidth="1"/>
    <col min="2" max="6" width="25.28515625" customWidth="1"/>
  </cols>
  <sheetData>
    <row r="1" spans="1:6" ht="42" customHeight="1" x14ac:dyDescent="0.25">
      <c r="A1" s="155" t="s">
        <v>106</v>
      </c>
      <c r="B1" s="155"/>
      <c r="C1" s="155"/>
      <c r="D1" s="155"/>
      <c r="E1" s="155"/>
      <c r="F1" s="155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x14ac:dyDescent="0.25">
      <c r="A3" s="155" t="s">
        <v>19</v>
      </c>
      <c r="B3" s="155"/>
      <c r="C3" s="155"/>
      <c r="D3" s="155"/>
      <c r="E3" s="159"/>
      <c r="F3" s="159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155" t="s">
        <v>4</v>
      </c>
      <c r="B5" s="156"/>
      <c r="C5" s="156"/>
      <c r="D5" s="156"/>
      <c r="E5" s="156"/>
      <c r="F5" s="156"/>
    </row>
    <row r="6" spans="1:6" ht="18" x14ac:dyDescent="0.25">
      <c r="A6" s="3"/>
      <c r="B6" s="3"/>
      <c r="C6" s="3"/>
      <c r="D6" s="3"/>
      <c r="E6" s="4"/>
      <c r="F6" s="4"/>
    </row>
    <row r="7" spans="1:6" ht="15.75" x14ac:dyDescent="0.25">
      <c r="A7" s="155" t="s">
        <v>14</v>
      </c>
      <c r="B7" s="169"/>
      <c r="C7" s="169"/>
      <c r="D7" s="169"/>
      <c r="E7" s="169"/>
      <c r="F7" s="169"/>
    </row>
    <row r="8" spans="1:6" ht="18" x14ac:dyDescent="0.25">
      <c r="A8" s="3"/>
      <c r="B8" s="3"/>
      <c r="C8" s="3"/>
      <c r="D8" s="3"/>
      <c r="E8" s="4"/>
      <c r="F8" s="4"/>
    </row>
    <row r="9" spans="1:6" ht="25.5" x14ac:dyDescent="0.25">
      <c r="A9" s="20" t="s">
        <v>39</v>
      </c>
      <c r="B9" s="19" t="s">
        <v>111</v>
      </c>
      <c r="C9" s="20" t="s">
        <v>108</v>
      </c>
      <c r="D9" s="85" t="s">
        <v>112</v>
      </c>
      <c r="E9" s="85" t="s">
        <v>104</v>
      </c>
      <c r="F9" s="85" t="s">
        <v>113</v>
      </c>
    </row>
    <row r="10" spans="1:6" ht="23.25" customHeight="1" x14ac:dyDescent="0.25">
      <c r="A10" s="77" t="s">
        <v>15</v>
      </c>
      <c r="B10" s="70">
        <f>B11+B13+B15</f>
        <v>2128231.7999999998</v>
      </c>
      <c r="C10" s="65">
        <f>C11+C13+C15</f>
        <v>2411235.36</v>
      </c>
      <c r="D10" s="65">
        <f t="shared" ref="D10:F10" si="0">D11+D13+D15</f>
        <v>2277824.0299999998</v>
      </c>
      <c r="E10" s="65">
        <f t="shared" si="0"/>
        <v>2217135.79</v>
      </c>
      <c r="F10" s="65">
        <f t="shared" si="0"/>
        <v>2217135.79</v>
      </c>
    </row>
    <row r="11" spans="1:6" ht="15.75" customHeight="1" x14ac:dyDescent="0.25">
      <c r="A11" s="53" t="s">
        <v>86</v>
      </c>
      <c r="B11" s="73">
        <f>B12</f>
        <v>2125120.5299999998</v>
      </c>
      <c r="C11" s="57">
        <f>SUM(C12)</f>
        <v>2408416.61</v>
      </c>
      <c r="D11" s="57">
        <f t="shared" ref="D11:F11" si="1">SUM(D12)</f>
        <v>2274014.0299999998</v>
      </c>
      <c r="E11" s="57">
        <f t="shared" si="1"/>
        <v>2213325.79</v>
      </c>
      <c r="F11" s="57">
        <f t="shared" si="1"/>
        <v>2213325.79</v>
      </c>
    </row>
    <row r="12" spans="1:6" x14ac:dyDescent="0.25">
      <c r="A12" s="17" t="s">
        <v>86</v>
      </c>
      <c r="B12" s="7">
        <v>2125120.5299999998</v>
      </c>
      <c r="C12" s="8">
        <v>2408416.61</v>
      </c>
      <c r="D12" s="8">
        <v>2274014.0299999998</v>
      </c>
      <c r="E12" s="8">
        <v>2213325.79</v>
      </c>
      <c r="F12" s="8">
        <v>2213325.79</v>
      </c>
    </row>
    <row r="13" spans="1:6" x14ac:dyDescent="0.25">
      <c r="A13" s="54" t="s">
        <v>87</v>
      </c>
      <c r="B13" s="73">
        <f>B14</f>
        <v>0</v>
      </c>
      <c r="C13" s="57">
        <f>SUM(C14)</f>
        <v>0</v>
      </c>
      <c r="D13" s="57">
        <f t="shared" ref="D13:F13" si="2">SUM(D14)</f>
        <v>0</v>
      </c>
      <c r="E13" s="57">
        <f t="shared" si="2"/>
        <v>0</v>
      </c>
      <c r="F13" s="57">
        <f t="shared" si="2"/>
        <v>0</v>
      </c>
    </row>
    <row r="14" spans="1:6" x14ac:dyDescent="0.25">
      <c r="A14" s="16" t="s">
        <v>87</v>
      </c>
      <c r="B14" s="7">
        <v>0</v>
      </c>
      <c r="C14" s="8">
        <v>0</v>
      </c>
      <c r="D14" s="8">
        <v>0</v>
      </c>
      <c r="E14" s="8">
        <v>0</v>
      </c>
      <c r="F14" s="8">
        <v>0</v>
      </c>
    </row>
    <row r="15" spans="1:6" ht="25.5" x14ac:dyDescent="0.25">
      <c r="A15" s="53" t="s">
        <v>88</v>
      </c>
      <c r="B15" s="73">
        <f>B16</f>
        <v>3111.27</v>
      </c>
      <c r="C15" s="57">
        <f>SUM(C16)</f>
        <v>2818.75</v>
      </c>
      <c r="D15" s="57">
        <f t="shared" ref="D15:F15" si="3">SUM(D16)</f>
        <v>3810</v>
      </c>
      <c r="E15" s="57">
        <f t="shared" si="3"/>
        <v>3810</v>
      </c>
      <c r="F15" s="57">
        <f t="shared" si="3"/>
        <v>3810</v>
      </c>
    </row>
    <row r="16" spans="1:6" x14ac:dyDescent="0.25">
      <c r="A16" s="18" t="s">
        <v>88</v>
      </c>
      <c r="B16" s="7">
        <v>3111.27</v>
      </c>
      <c r="C16" s="8">
        <v>2818.75</v>
      </c>
      <c r="D16" s="8">
        <v>3810</v>
      </c>
      <c r="E16" s="8">
        <v>3810</v>
      </c>
      <c r="F16" s="9">
        <v>3810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H14"/>
  <sheetViews>
    <sheetView workbookViewId="0">
      <selection activeCell="G27" sqref="G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5" t="s">
        <v>106</v>
      </c>
      <c r="B1" s="155"/>
      <c r="C1" s="155"/>
      <c r="D1" s="155"/>
      <c r="E1" s="155"/>
      <c r="F1" s="155"/>
      <c r="G1" s="155"/>
      <c r="H1" s="155"/>
    </row>
    <row r="2" spans="1:8" ht="18" customHeight="1" x14ac:dyDescent="0.25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55" t="s">
        <v>19</v>
      </c>
      <c r="B3" s="155"/>
      <c r="C3" s="155"/>
      <c r="D3" s="155"/>
      <c r="E3" s="155"/>
      <c r="F3" s="155"/>
      <c r="G3" s="155"/>
      <c r="H3" s="155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ht="18" customHeight="1" x14ac:dyDescent="0.25">
      <c r="A5" s="155" t="s">
        <v>47</v>
      </c>
      <c r="B5" s="155"/>
      <c r="C5" s="155"/>
      <c r="D5" s="155"/>
      <c r="E5" s="155"/>
      <c r="F5" s="155"/>
      <c r="G5" s="155"/>
      <c r="H5" s="155"/>
    </row>
    <row r="6" spans="1:8" ht="18" x14ac:dyDescent="0.25">
      <c r="A6" s="3"/>
      <c r="B6" s="3"/>
      <c r="C6" s="3"/>
      <c r="D6" s="3"/>
      <c r="E6" s="3"/>
      <c r="F6" s="3"/>
      <c r="G6" s="4"/>
      <c r="H6" s="4"/>
    </row>
    <row r="7" spans="1:8" ht="25.5" x14ac:dyDescent="0.25">
      <c r="A7" s="20" t="s">
        <v>5</v>
      </c>
      <c r="B7" s="19" t="s">
        <v>6</v>
      </c>
      <c r="C7" s="19" t="s">
        <v>28</v>
      </c>
      <c r="D7" s="19" t="s">
        <v>111</v>
      </c>
      <c r="E7" s="20" t="s">
        <v>108</v>
      </c>
      <c r="F7" s="20" t="s">
        <v>112</v>
      </c>
      <c r="G7" s="20" t="s">
        <v>104</v>
      </c>
      <c r="H7" s="20" t="s">
        <v>113</v>
      </c>
    </row>
    <row r="8" spans="1:8" x14ac:dyDescent="0.25">
      <c r="A8" s="34"/>
      <c r="B8" s="35"/>
      <c r="C8" s="33" t="s">
        <v>49</v>
      </c>
      <c r="D8" s="35"/>
      <c r="E8" s="34"/>
      <c r="F8" s="34"/>
      <c r="G8" s="34"/>
      <c r="H8" s="34"/>
    </row>
    <row r="9" spans="1:8" ht="25.5" x14ac:dyDescent="0.25">
      <c r="A9" s="10">
        <v>8</v>
      </c>
      <c r="B9" s="10"/>
      <c r="C9" s="10" t="s">
        <v>16</v>
      </c>
      <c r="D9" s="7"/>
      <c r="E9" s="8"/>
      <c r="F9" s="8"/>
      <c r="G9" s="8"/>
      <c r="H9" s="8"/>
    </row>
    <row r="10" spans="1:8" x14ac:dyDescent="0.25">
      <c r="A10" s="10"/>
      <c r="B10" s="15">
        <v>84</v>
      </c>
      <c r="C10" s="15" t="s">
        <v>21</v>
      </c>
      <c r="D10" s="7"/>
      <c r="E10" s="8"/>
      <c r="F10" s="8"/>
      <c r="G10" s="8"/>
      <c r="H10" s="8"/>
    </row>
    <row r="11" spans="1:8" x14ac:dyDescent="0.25">
      <c r="A11" s="10"/>
      <c r="B11" s="15"/>
      <c r="C11" s="36"/>
      <c r="D11" s="7"/>
      <c r="E11" s="8"/>
      <c r="F11" s="8"/>
      <c r="G11" s="8"/>
      <c r="H11" s="8"/>
    </row>
    <row r="12" spans="1:8" x14ac:dyDescent="0.25">
      <c r="A12" s="10"/>
      <c r="B12" s="15"/>
      <c r="C12" s="33" t="s">
        <v>52</v>
      </c>
      <c r="D12" s="7"/>
      <c r="E12" s="8"/>
      <c r="F12" s="8"/>
      <c r="G12" s="8"/>
      <c r="H12" s="8"/>
    </row>
    <row r="13" spans="1:8" ht="25.5" x14ac:dyDescent="0.25">
      <c r="A13" s="13">
        <v>5</v>
      </c>
      <c r="B13" s="14"/>
      <c r="C13" s="25" t="s">
        <v>17</v>
      </c>
      <c r="D13" s="7"/>
      <c r="E13" s="8"/>
      <c r="F13" s="8"/>
      <c r="G13" s="8"/>
      <c r="H13" s="8"/>
    </row>
    <row r="14" spans="1:8" ht="25.5" x14ac:dyDescent="0.25">
      <c r="A14" s="15"/>
      <c r="B14" s="15">
        <v>54</v>
      </c>
      <c r="C14" s="26" t="s">
        <v>22</v>
      </c>
      <c r="D14" s="7"/>
      <c r="E14" s="8"/>
      <c r="F14" s="8"/>
      <c r="G14" s="8"/>
      <c r="H14" s="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F16"/>
  <sheetViews>
    <sheetView workbookViewId="0">
      <selection activeCell="H24" sqref="H2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55" t="s">
        <v>106</v>
      </c>
      <c r="B1" s="155"/>
      <c r="C1" s="155"/>
      <c r="D1" s="155"/>
      <c r="E1" s="155"/>
      <c r="F1" s="155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55" t="s">
        <v>19</v>
      </c>
      <c r="B3" s="155"/>
      <c r="C3" s="155"/>
      <c r="D3" s="155"/>
      <c r="E3" s="155"/>
      <c r="F3" s="155"/>
    </row>
    <row r="4" spans="1:6" ht="18" x14ac:dyDescent="0.25">
      <c r="A4" s="24"/>
      <c r="B4" s="24"/>
      <c r="C4" s="24"/>
      <c r="D4" s="24"/>
      <c r="E4" s="4"/>
      <c r="F4" s="4"/>
    </row>
    <row r="5" spans="1:6" ht="18" customHeight="1" x14ac:dyDescent="0.25">
      <c r="A5" s="155" t="s">
        <v>48</v>
      </c>
      <c r="B5" s="155"/>
      <c r="C5" s="155"/>
      <c r="D5" s="155"/>
      <c r="E5" s="155"/>
      <c r="F5" s="155"/>
    </row>
    <row r="6" spans="1:6" ht="18" x14ac:dyDescent="0.25">
      <c r="A6" s="24"/>
      <c r="B6" s="24"/>
      <c r="C6" s="24"/>
      <c r="D6" s="24"/>
      <c r="E6" s="4"/>
      <c r="F6" s="4"/>
    </row>
    <row r="7" spans="1:6" ht="25.5" x14ac:dyDescent="0.25">
      <c r="A7" s="19" t="s">
        <v>39</v>
      </c>
      <c r="B7" s="19" t="s">
        <v>111</v>
      </c>
      <c r="C7" s="20" t="s">
        <v>108</v>
      </c>
      <c r="D7" s="20" t="s">
        <v>112</v>
      </c>
      <c r="E7" s="20" t="s">
        <v>104</v>
      </c>
      <c r="F7" s="20" t="s">
        <v>113</v>
      </c>
    </row>
    <row r="8" spans="1:6" x14ac:dyDescent="0.25">
      <c r="A8" s="10" t="s">
        <v>49</v>
      </c>
      <c r="B8" s="7"/>
      <c r="C8" s="8"/>
      <c r="D8" s="8"/>
      <c r="E8" s="8"/>
      <c r="F8" s="8"/>
    </row>
    <row r="9" spans="1:6" ht="25.5" x14ac:dyDescent="0.25">
      <c r="A9" s="10" t="s">
        <v>50</v>
      </c>
      <c r="B9" s="7"/>
      <c r="C9" s="8"/>
      <c r="D9" s="8"/>
      <c r="E9" s="8"/>
      <c r="F9" s="8"/>
    </row>
    <row r="10" spans="1:6" ht="25.5" x14ac:dyDescent="0.25">
      <c r="A10" s="17" t="s">
        <v>51</v>
      </c>
      <c r="B10" s="7"/>
      <c r="C10" s="8"/>
      <c r="D10" s="8"/>
      <c r="E10" s="8"/>
      <c r="F10" s="8"/>
    </row>
    <row r="11" spans="1:6" x14ac:dyDescent="0.25">
      <c r="A11" s="17"/>
      <c r="B11" s="7"/>
      <c r="C11" s="8"/>
      <c r="D11" s="8"/>
      <c r="E11" s="8"/>
      <c r="F11" s="8"/>
    </row>
    <row r="12" spans="1:6" x14ac:dyDescent="0.25">
      <c r="A12" s="10" t="s">
        <v>52</v>
      </c>
      <c r="B12" s="7"/>
      <c r="C12" s="8"/>
      <c r="D12" s="8"/>
      <c r="E12" s="8"/>
      <c r="F12" s="8"/>
    </row>
    <row r="13" spans="1:6" x14ac:dyDescent="0.25">
      <c r="A13" s="25" t="s">
        <v>43</v>
      </c>
      <c r="B13" s="7"/>
      <c r="C13" s="8"/>
      <c r="D13" s="8"/>
      <c r="E13" s="8"/>
      <c r="F13" s="8"/>
    </row>
    <row r="14" spans="1:6" x14ac:dyDescent="0.25">
      <c r="A14" s="12" t="s">
        <v>44</v>
      </c>
      <c r="B14" s="7"/>
      <c r="C14" s="8"/>
      <c r="D14" s="8"/>
      <c r="E14" s="8"/>
      <c r="F14" s="9"/>
    </row>
    <row r="15" spans="1:6" x14ac:dyDescent="0.25">
      <c r="A15" s="25" t="s">
        <v>45</v>
      </c>
      <c r="B15" s="7"/>
      <c r="C15" s="8"/>
      <c r="D15" s="8"/>
      <c r="E15" s="8"/>
      <c r="F15" s="9"/>
    </row>
    <row r="16" spans="1:6" x14ac:dyDescent="0.25">
      <c r="A16" s="12" t="s">
        <v>46</v>
      </c>
      <c r="B16" s="7"/>
      <c r="C16" s="8"/>
      <c r="D16" s="8"/>
      <c r="E16" s="8"/>
      <c r="F16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16B91-C650-4DAA-AEC0-7EDBF4A29F9D}">
  <sheetPr>
    <tabColor theme="0"/>
  </sheetPr>
  <dimension ref="B2:G150"/>
  <sheetViews>
    <sheetView tabSelected="1" topLeftCell="A139" workbookViewId="0">
      <selection activeCell="A152" sqref="A152:XFD152"/>
    </sheetView>
  </sheetViews>
  <sheetFormatPr defaultRowHeight="15" x14ac:dyDescent="0.25"/>
  <cols>
    <col min="2" max="2" width="53.42578125" customWidth="1"/>
    <col min="3" max="7" width="15.7109375" customWidth="1"/>
  </cols>
  <sheetData>
    <row r="2" spans="2:7" ht="51" customHeight="1" x14ac:dyDescent="0.25">
      <c r="B2" s="155" t="s">
        <v>106</v>
      </c>
      <c r="C2" s="155"/>
      <c r="D2" s="155"/>
      <c r="E2" s="155"/>
      <c r="F2" s="155"/>
      <c r="G2" s="155"/>
    </row>
    <row r="4" spans="2:7" ht="15.75" customHeight="1" x14ac:dyDescent="0.25">
      <c r="B4" s="155" t="s">
        <v>18</v>
      </c>
      <c r="C4" s="156"/>
      <c r="D4" s="156"/>
      <c r="E4" s="156"/>
      <c r="F4" s="156"/>
      <c r="G4" s="156"/>
    </row>
    <row r="6" spans="2:7" ht="15.75" thickBot="1" x14ac:dyDescent="0.3"/>
    <row r="7" spans="2:7" ht="27" customHeight="1" x14ac:dyDescent="0.25">
      <c r="B7" s="103" t="s">
        <v>148</v>
      </c>
      <c r="C7" s="104" t="s">
        <v>111</v>
      </c>
      <c r="D7" s="105" t="s">
        <v>108</v>
      </c>
      <c r="E7" s="106" t="s">
        <v>112</v>
      </c>
      <c r="F7" s="106" t="s">
        <v>104</v>
      </c>
      <c r="G7" s="107" t="s">
        <v>113</v>
      </c>
    </row>
    <row r="8" spans="2:7" s="87" customFormat="1" ht="38.25" customHeight="1" x14ac:dyDescent="0.2">
      <c r="B8" s="108" t="s">
        <v>124</v>
      </c>
      <c r="C8" s="117">
        <v>3111.27</v>
      </c>
      <c r="D8" s="118">
        <f>D9</f>
        <v>2818.75</v>
      </c>
      <c r="E8" s="118">
        <v>3810</v>
      </c>
      <c r="F8" s="119">
        <v>3810</v>
      </c>
      <c r="G8" s="120">
        <v>3810</v>
      </c>
    </row>
    <row r="9" spans="2:7" s="87" customFormat="1" ht="24.95" customHeight="1" x14ac:dyDescent="0.2">
      <c r="B9" s="109" t="s">
        <v>125</v>
      </c>
      <c r="C9" s="121">
        <v>3111.27</v>
      </c>
      <c r="D9" s="122">
        <f>D10+D13</f>
        <v>2818.75</v>
      </c>
      <c r="E9" s="122">
        <v>3810</v>
      </c>
      <c r="F9" s="123">
        <v>3810</v>
      </c>
      <c r="G9" s="124">
        <v>3810</v>
      </c>
    </row>
    <row r="10" spans="2:7" s="87" customFormat="1" ht="24.95" customHeight="1" x14ac:dyDescent="0.2">
      <c r="B10" s="110" t="s">
        <v>126</v>
      </c>
      <c r="C10" s="125">
        <v>1649.37</v>
      </c>
      <c r="D10" s="139">
        <v>2008.75</v>
      </c>
      <c r="E10" s="126">
        <v>3000</v>
      </c>
      <c r="F10" s="127">
        <v>3000</v>
      </c>
      <c r="G10" s="128">
        <v>3000</v>
      </c>
    </row>
    <row r="11" spans="2:7" s="87" customFormat="1" ht="24.95" customHeight="1" x14ac:dyDescent="0.2">
      <c r="B11" s="111" t="s">
        <v>114</v>
      </c>
      <c r="C11" s="125">
        <v>1649.37</v>
      </c>
      <c r="D11" s="139">
        <v>2008.75</v>
      </c>
      <c r="E11" s="126">
        <v>3000</v>
      </c>
      <c r="F11" s="127">
        <v>3000</v>
      </c>
      <c r="G11" s="128">
        <v>3000</v>
      </c>
    </row>
    <row r="12" spans="2:7" s="87" customFormat="1" ht="24.95" customHeight="1" x14ac:dyDescent="0.2">
      <c r="B12" s="112" t="s">
        <v>116</v>
      </c>
      <c r="C12" s="125">
        <v>1649.37</v>
      </c>
      <c r="D12" s="139">
        <v>2008.75</v>
      </c>
      <c r="E12" s="126">
        <v>3000</v>
      </c>
      <c r="F12" s="127">
        <v>3000</v>
      </c>
      <c r="G12" s="128">
        <v>3000</v>
      </c>
    </row>
    <row r="13" spans="2:7" s="87" customFormat="1" ht="24.95" customHeight="1" x14ac:dyDescent="0.2">
      <c r="B13" s="110" t="s">
        <v>127</v>
      </c>
      <c r="C13" s="125">
        <v>1461.9</v>
      </c>
      <c r="D13" s="126">
        <v>810</v>
      </c>
      <c r="E13" s="126">
        <v>810</v>
      </c>
      <c r="F13" s="127">
        <v>810</v>
      </c>
      <c r="G13" s="128">
        <v>810</v>
      </c>
    </row>
    <row r="14" spans="2:7" s="87" customFormat="1" ht="24.95" customHeight="1" x14ac:dyDescent="0.2">
      <c r="B14" s="111" t="s">
        <v>114</v>
      </c>
      <c r="C14" s="125">
        <v>1461.9</v>
      </c>
      <c r="D14" s="126">
        <v>810</v>
      </c>
      <c r="E14" s="126">
        <v>810</v>
      </c>
      <c r="F14" s="127">
        <v>810</v>
      </c>
      <c r="G14" s="128">
        <v>810</v>
      </c>
    </row>
    <row r="15" spans="2:7" s="87" customFormat="1" ht="24.95" customHeight="1" x14ac:dyDescent="0.2">
      <c r="B15" s="112" t="s">
        <v>116</v>
      </c>
      <c r="C15" s="125">
        <v>1461.9</v>
      </c>
      <c r="D15" s="126">
        <v>810</v>
      </c>
      <c r="E15" s="126">
        <v>810</v>
      </c>
      <c r="F15" s="127">
        <v>810</v>
      </c>
      <c r="G15" s="128">
        <v>810</v>
      </c>
    </row>
    <row r="16" spans="2:7" s="87" customFormat="1" ht="24.95" customHeight="1" x14ac:dyDescent="0.2">
      <c r="B16" s="113" t="s">
        <v>128</v>
      </c>
      <c r="C16" s="129">
        <v>2008311.84</v>
      </c>
      <c r="D16" s="130">
        <f>D17</f>
        <v>2317258.5300000003</v>
      </c>
      <c r="E16" s="130">
        <v>2196935.5699999998</v>
      </c>
      <c r="F16" s="131">
        <v>2186935.5699999998</v>
      </c>
      <c r="G16" s="132">
        <v>2186935.5699999998</v>
      </c>
    </row>
    <row r="17" spans="2:7" s="87" customFormat="1" ht="24.95" customHeight="1" x14ac:dyDescent="0.2">
      <c r="B17" s="109" t="s">
        <v>129</v>
      </c>
      <c r="C17" s="121">
        <v>2008311.84</v>
      </c>
      <c r="D17" s="122">
        <f>D21+D24+D29+D32+D36+D39+D43+D47+D50+D53</f>
        <v>2317258.5300000003</v>
      </c>
      <c r="E17" s="122">
        <v>2196935.5699999998</v>
      </c>
      <c r="F17" s="123">
        <v>2186935.5699999998</v>
      </c>
      <c r="G17" s="124">
        <v>2186935.5699999998</v>
      </c>
    </row>
    <row r="18" spans="2:7" s="87" customFormat="1" ht="24.95" customHeight="1" x14ac:dyDescent="0.2">
      <c r="B18" s="114" t="s">
        <v>126</v>
      </c>
      <c r="C18" s="133">
        <v>14958.34</v>
      </c>
      <c r="D18" s="134"/>
      <c r="E18" s="134"/>
      <c r="F18" s="135"/>
      <c r="G18" s="136"/>
    </row>
    <row r="19" spans="2:7" s="87" customFormat="1" ht="24.95" customHeight="1" x14ac:dyDescent="0.2">
      <c r="B19" s="114" t="s">
        <v>114</v>
      </c>
      <c r="C19" s="133">
        <v>14958.34</v>
      </c>
      <c r="D19" s="134"/>
      <c r="E19" s="134"/>
      <c r="F19" s="135"/>
      <c r="G19" s="136"/>
    </row>
    <row r="20" spans="2:7" s="87" customFormat="1" ht="24.95" customHeight="1" x14ac:dyDescent="0.2">
      <c r="B20" s="114" t="s">
        <v>116</v>
      </c>
      <c r="C20" s="133">
        <v>14958.34</v>
      </c>
      <c r="D20" s="134"/>
      <c r="E20" s="134"/>
      <c r="F20" s="135"/>
      <c r="G20" s="136"/>
    </row>
    <row r="21" spans="2:7" s="87" customFormat="1" ht="24.95" customHeight="1" x14ac:dyDescent="0.2">
      <c r="B21" s="110" t="s">
        <v>130</v>
      </c>
      <c r="C21" s="125">
        <v>17260.45</v>
      </c>
      <c r="D21" s="126">
        <v>29095</v>
      </c>
      <c r="E21" s="126">
        <v>29095</v>
      </c>
      <c r="F21" s="127">
        <v>29095</v>
      </c>
      <c r="G21" s="128">
        <v>29095</v>
      </c>
    </row>
    <row r="22" spans="2:7" s="87" customFormat="1" ht="24.95" customHeight="1" x14ac:dyDescent="0.2">
      <c r="B22" s="111" t="s">
        <v>114</v>
      </c>
      <c r="C22" s="125">
        <v>17260.45</v>
      </c>
      <c r="D22" s="126">
        <v>29095</v>
      </c>
      <c r="E22" s="126">
        <v>29095</v>
      </c>
      <c r="F22" s="127">
        <v>29095</v>
      </c>
      <c r="G22" s="128">
        <v>29095</v>
      </c>
    </row>
    <row r="23" spans="2:7" s="87" customFormat="1" ht="24.95" customHeight="1" x14ac:dyDescent="0.2">
      <c r="B23" s="112" t="s">
        <v>116</v>
      </c>
      <c r="C23" s="125">
        <v>17260.45</v>
      </c>
      <c r="D23" s="126">
        <v>29095</v>
      </c>
      <c r="E23" s="126">
        <v>29095</v>
      </c>
      <c r="F23" s="127">
        <v>29095</v>
      </c>
      <c r="G23" s="128">
        <v>29095</v>
      </c>
    </row>
    <row r="24" spans="2:7" s="87" customFormat="1" ht="24.95" customHeight="1" x14ac:dyDescent="0.2">
      <c r="B24" s="110" t="s">
        <v>131</v>
      </c>
      <c r="C24" s="125">
        <v>10443.469999999999</v>
      </c>
      <c r="D24" s="126">
        <v>14617.04</v>
      </c>
      <c r="E24" s="126">
        <v>10000</v>
      </c>
      <c r="F24" s="137"/>
      <c r="G24" s="138"/>
    </row>
    <row r="25" spans="2:7" s="87" customFormat="1" ht="24.95" customHeight="1" x14ac:dyDescent="0.2">
      <c r="B25" s="111" t="s">
        <v>114</v>
      </c>
      <c r="C25" s="125">
        <f>C26+C27+C28</f>
        <v>10443.469999999999</v>
      </c>
      <c r="D25" s="126">
        <v>14617.04</v>
      </c>
      <c r="E25" s="126">
        <v>10000</v>
      </c>
      <c r="F25" s="137"/>
      <c r="G25" s="138"/>
    </row>
    <row r="26" spans="2:7" s="87" customFormat="1" ht="24.95" customHeight="1" x14ac:dyDescent="0.2">
      <c r="B26" s="111" t="s">
        <v>115</v>
      </c>
      <c r="C26" s="125">
        <v>620.83000000000004</v>
      </c>
      <c r="D26" s="126"/>
      <c r="E26" s="126"/>
      <c r="F26" s="137"/>
      <c r="G26" s="138"/>
    </row>
    <row r="27" spans="2:7" s="87" customFormat="1" ht="24.95" customHeight="1" x14ac:dyDescent="0.2">
      <c r="B27" s="112" t="s">
        <v>116</v>
      </c>
      <c r="C27" s="125">
        <v>9812.7099999999991</v>
      </c>
      <c r="D27" s="126">
        <v>14571.91</v>
      </c>
      <c r="E27" s="126">
        <v>10000</v>
      </c>
      <c r="F27" s="137"/>
      <c r="G27" s="138"/>
    </row>
    <row r="28" spans="2:7" s="87" customFormat="1" ht="24.95" customHeight="1" x14ac:dyDescent="0.2">
      <c r="B28" s="112" t="s">
        <v>117</v>
      </c>
      <c r="C28" s="125">
        <v>9.93</v>
      </c>
      <c r="D28" s="126">
        <v>45.13</v>
      </c>
      <c r="E28" s="125"/>
      <c r="F28" s="137"/>
      <c r="G28" s="138"/>
    </row>
    <row r="29" spans="2:7" s="87" customFormat="1" ht="24.95" customHeight="1" x14ac:dyDescent="0.2">
      <c r="B29" s="110" t="s">
        <v>127</v>
      </c>
      <c r="C29" s="125">
        <v>19430.54</v>
      </c>
      <c r="D29" s="126">
        <v>18600.68</v>
      </c>
      <c r="E29" s="126">
        <v>18652.62</v>
      </c>
      <c r="F29" s="127">
        <v>18652.62</v>
      </c>
      <c r="G29" s="128">
        <v>18652.62</v>
      </c>
    </row>
    <row r="30" spans="2:7" s="87" customFormat="1" ht="24.95" customHeight="1" x14ac:dyDescent="0.2">
      <c r="B30" s="111" t="s">
        <v>114</v>
      </c>
      <c r="C30" s="125">
        <v>19430.54</v>
      </c>
      <c r="D30" s="126">
        <v>18600.68</v>
      </c>
      <c r="E30" s="126">
        <v>18652.62</v>
      </c>
      <c r="F30" s="127">
        <v>18652.62</v>
      </c>
      <c r="G30" s="128">
        <v>18652.62</v>
      </c>
    </row>
    <row r="31" spans="2:7" s="87" customFormat="1" ht="24.95" customHeight="1" x14ac:dyDescent="0.2">
      <c r="B31" s="112" t="s">
        <v>116</v>
      </c>
      <c r="C31" s="125">
        <v>19430.54</v>
      </c>
      <c r="D31" s="126">
        <v>18600.68</v>
      </c>
      <c r="E31" s="126">
        <v>18652.62</v>
      </c>
      <c r="F31" s="127">
        <v>18652.62</v>
      </c>
      <c r="G31" s="128">
        <v>18652.62</v>
      </c>
    </row>
    <row r="32" spans="2:7" s="87" customFormat="1" ht="24.95" customHeight="1" x14ac:dyDescent="0.2">
      <c r="B32" s="110" t="s">
        <v>132</v>
      </c>
      <c r="C32" s="125">
        <v>95363.59</v>
      </c>
      <c r="D32" s="126">
        <v>119470.49</v>
      </c>
      <c r="E32" s="126">
        <v>112100</v>
      </c>
      <c r="F32" s="127">
        <v>112100</v>
      </c>
      <c r="G32" s="128">
        <v>112100</v>
      </c>
    </row>
    <row r="33" spans="2:7" s="87" customFormat="1" ht="24.95" customHeight="1" x14ac:dyDescent="0.2">
      <c r="B33" s="111" t="s">
        <v>114</v>
      </c>
      <c r="C33" s="125">
        <f>C34+C35</f>
        <v>95363.59</v>
      </c>
      <c r="D33" s="126">
        <v>119470.49</v>
      </c>
      <c r="E33" s="126">
        <v>112100</v>
      </c>
      <c r="F33" s="127">
        <v>112100</v>
      </c>
      <c r="G33" s="128">
        <v>112100</v>
      </c>
    </row>
    <row r="34" spans="2:7" s="87" customFormat="1" ht="24.95" customHeight="1" x14ac:dyDescent="0.2">
      <c r="B34" s="112" t="s">
        <v>116</v>
      </c>
      <c r="C34" s="125">
        <v>95013.59</v>
      </c>
      <c r="D34" s="126">
        <v>119120.49</v>
      </c>
      <c r="E34" s="126">
        <v>111750</v>
      </c>
      <c r="F34" s="127">
        <v>111750</v>
      </c>
      <c r="G34" s="128">
        <v>111750</v>
      </c>
    </row>
    <row r="35" spans="2:7" s="87" customFormat="1" ht="24.95" customHeight="1" x14ac:dyDescent="0.2">
      <c r="B35" s="112" t="s">
        <v>117</v>
      </c>
      <c r="C35" s="125">
        <v>350</v>
      </c>
      <c r="D35" s="126">
        <v>350</v>
      </c>
      <c r="E35" s="126">
        <v>350</v>
      </c>
      <c r="F35" s="127">
        <v>350</v>
      </c>
      <c r="G35" s="128">
        <v>350</v>
      </c>
    </row>
    <row r="36" spans="2:7" s="87" customFormat="1" ht="24.95" customHeight="1" x14ac:dyDescent="0.2">
      <c r="B36" s="110" t="s">
        <v>133</v>
      </c>
      <c r="C36" s="125">
        <v>750.55</v>
      </c>
      <c r="D36" s="126">
        <v>698.68</v>
      </c>
      <c r="E36" s="125"/>
      <c r="F36" s="137"/>
      <c r="G36" s="138"/>
    </row>
    <row r="37" spans="2:7" s="87" customFormat="1" ht="24.95" customHeight="1" x14ac:dyDescent="0.2">
      <c r="B37" s="111" t="s">
        <v>114</v>
      </c>
      <c r="C37" s="125">
        <v>750.55</v>
      </c>
      <c r="D37" s="126">
        <v>698.68</v>
      </c>
      <c r="E37" s="125"/>
      <c r="F37" s="137"/>
      <c r="G37" s="138"/>
    </row>
    <row r="38" spans="2:7" s="87" customFormat="1" ht="24.95" customHeight="1" x14ac:dyDescent="0.2">
      <c r="B38" s="112" t="s">
        <v>116</v>
      </c>
      <c r="C38" s="125">
        <v>750.55</v>
      </c>
      <c r="D38" s="126">
        <v>698.68</v>
      </c>
      <c r="E38" s="125"/>
      <c r="F38" s="137"/>
      <c r="G38" s="138"/>
    </row>
    <row r="39" spans="2:7" s="87" customFormat="1" ht="24.95" customHeight="1" x14ac:dyDescent="0.2">
      <c r="B39" s="112" t="s">
        <v>149</v>
      </c>
      <c r="C39" s="125">
        <v>0</v>
      </c>
      <c r="D39" s="139">
        <v>0</v>
      </c>
      <c r="E39" s="125"/>
      <c r="F39" s="137"/>
      <c r="G39" s="138"/>
    </row>
    <row r="40" spans="2:7" s="87" customFormat="1" ht="24.95" customHeight="1" x14ac:dyDescent="0.2">
      <c r="B40" s="111" t="s">
        <v>114</v>
      </c>
      <c r="C40" s="125">
        <v>0</v>
      </c>
      <c r="D40" s="139">
        <v>0</v>
      </c>
      <c r="E40" s="126">
        <v>2026587.95</v>
      </c>
      <c r="F40" s="127">
        <v>2026587.95</v>
      </c>
      <c r="G40" s="128">
        <v>2026587.95</v>
      </c>
    </row>
    <row r="41" spans="2:7" s="87" customFormat="1" ht="24.95" customHeight="1" x14ac:dyDescent="0.2">
      <c r="B41" s="112" t="s">
        <v>115</v>
      </c>
      <c r="C41" s="125">
        <v>0</v>
      </c>
      <c r="D41" s="139">
        <v>0</v>
      </c>
      <c r="E41" s="126">
        <v>2014741.95</v>
      </c>
      <c r="F41" s="127">
        <v>2014741.95</v>
      </c>
      <c r="G41" s="128">
        <v>2014741.95</v>
      </c>
    </row>
    <row r="42" spans="2:7" s="87" customFormat="1" ht="24.95" customHeight="1" x14ac:dyDescent="0.2">
      <c r="B42" s="112" t="s">
        <v>116</v>
      </c>
      <c r="C42" s="125">
        <v>0</v>
      </c>
      <c r="D42" s="139">
        <v>0</v>
      </c>
      <c r="E42" s="126">
        <v>11846</v>
      </c>
      <c r="F42" s="127">
        <v>11846</v>
      </c>
      <c r="G42" s="128">
        <v>11846</v>
      </c>
    </row>
    <row r="43" spans="2:7" s="87" customFormat="1" ht="24.95" customHeight="1" x14ac:dyDescent="0.2">
      <c r="B43" s="110" t="s">
        <v>134</v>
      </c>
      <c r="C43" s="125">
        <v>1848648.18</v>
      </c>
      <c r="D43" s="126">
        <v>2131389.86</v>
      </c>
      <c r="E43" s="125"/>
      <c r="F43" s="137"/>
      <c r="G43" s="138"/>
    </row>
    <row r="44" spans="2:7" s="87" customFormat="1" ht="24.95" customHeight="1" x14ac:dyDescent="0.2">
      <c r="B44" s="111" t="s">
        <v>114</v>
      </c>
      <c r="C44" s="125">
        <f>C45+C46</f>
        <v>1848648.1800000002</v>
      </c>
      <c r="D44" s="126">
        <v>2131389.86</v>
      </c>
      <c r="E44" s="125"/>
      <c r="F44" s="137"/>
      <c r="G44" s="138"/>
    </row>
    <row r="45" spans="2:7" s="87" customFormat="1" ht="24.95" customHeight="1" x14ac:dyDescent="0.2">
      <c r="B45" s="112" t="s">
        <v>115</v>
      </c>
      <c r="C45" s="125">
        <v>1839917.56</v>
      </c>
      <c r="D45" s="126">
        <v>2118171.9500000002</v>
      </c>
      <c r="E45" s="125"/>
      <c r="F45" s="137"/>
      <c r="G45" s="138"/>
    </row>
    <row r="46" spans="2:7" s="87" customFormat="1" ht="24.95" customHeight="1" x14ac:dyDescent="0.2">
      <c r="B46" s="112" t="s">
        <v>116</v>
      </c>
      <c r="C46" s="125">
        <v>8730.6200000000008</v>
      </c>
      <c r="D46" s="126">
        <v>13217.91</v>
      </c>
      <c r="E46" s="125"/>
      <c r="F46" s="137"/>
      <c r="G46" s="138"/>
    </row>
    <row r="47" spans="2:7" s="87" customFormat="1" ht="24.95" customHeight="1" x14ac:dyDescent="0.2">
      <c r="B47" s="110" t="s">
        <v>135</v>
      </c>
      <c r="C47" s="125">
        <v>127.82</v>
      </c>
      <c r="D47" s="126">
        <v>2661.43</v>
      </c>
      <c r="E47" s="125"/>
      <c r="F47" s="137"/>
      <c r="G47" s="138"/>
    </row>
    <row r="48" spans="2:7" s="87" customFormat="1" ht="24.95" customHeight="1" x14ac:dyDescent="0.2">
      <c r="B48" s="111" t="s">
        <v>114</v>
      </c>
      <c r="C48" s="125">
        <v>127.82</v>
      </c>
      <c r="D48" s="126">
        <v>2661.43</v>
      </c>
      <c r="E48" s="125"/>
      <c r="F48" s="137"/>
      <c r="G48" s="138"/>
    </row>
    <row r="49" spans="2:7" s="87" customFormat="1" ht="24.95" customHeight="1" x14ac:dyDescent="0.2">
      <c r="B49" s="112" t="s">
        <v>116</v>
      </c>
      <c r="C49" s="125">
        <v>127.82</v>
      </c>
      <c r="D49" s="126">
        <v>2661.43</v>
      </c>
      <c r="E49" s="125"/>
      <c r="F49" s="137"/>
      <c r="G49" s="138"/>
    </row>
    <row r="50" spans="2:7" s="87" customFormat="1" ht="24.95" customHeight="1" x14ac:dyDescent="0.2">
      <c r="B50" s="110" t="s">
        <v>136</v>
      </c>
      <c r="C50" s="125">
        <v>1111.9000000000001</v>
      </c>
      <c r="D50" s="126">
        <v>500</v>
      </c>
      <c r="E50" s="126">
        <v>500</v>
      </c>
      <c r="F50" s="127">
        <v>500</v>
      </c>
      <c r="G50" s="128">
        <v>500</v>
      </c>
    </row>
    <row r="51" spans="2:7" s="87" customFormat="1" ht="24.95" customHeight="1" x14ac:dyDescent="0.2">
      <c r="B51" s="111" t="s">
        <v>114</v>
      </c>
      <c r="C51" s="125">
        <v>1111.9000000000001</v>
      </c>
      <c r="D51" s="126">
        <v>500</v>
      </c>
      <c r="E51" s="126">
        <v>500</v>
      </c>
      <c r="F51" s="127">
        <v>500</v>
      </c>
      <c r="G51" s="128">
        <v>500</v>
      </c>
    </row>
    <row r="52" spans="2:7" s="87" customFormat="1" ht="24.95" customHeight="1" x14ac:dyDescent="0.2">
      <c r="B52" s="112" t="s">
        <v>116</v>
      </c>
      <c r="C52" s="125">
        <v>1111.9000000000001</v>
      </c>
      <c r="D52" s="126">
        <v>500</v>
      </c>
      <c r="E52" s="126">
        <v>500</v>
      </c>
      <c r="F52" s="127">
        <v>500</v>
      </c>
      <c r="G52" s="128">
        <v>500</v>
      </c>
    </row>
    <row r="53" spans="2:7" s="87" customFormat="1" ht="24.95" customHeight="1" x14ac:dyDescent="0.2">
      <c r="B53" s="110" t="s">
        <v>137</v>
      </c>
      <c r="C53" s="125">
        <v>217</v>
      </c>
      <c r="D53" s="126">
        <v>225.35</v>
      </c>
      <c r="E53" s="125"/>
      <c r="F53" s="137"/>
      <c r="G53" s="138"/>
    </row>
    <row r="54" spans="2:7" s="87" customFormat="1" ht="24.95" customHeight="1" x14ac:dyDescent="0.2">
      <c r="B54" s="111" t="s">
        <v>114</v>
      </c>
      <c r="C54" s="125">
        <v>217</v>
      </c>
      <c r="D54" s="126">
        <v>225.35</v>
      </c>
      <c r="E54" s="125"/>
      <c r="F54" s="137"/>
      <c r="G54" s="138"/>
    </row>
    <row r="55" spans="2:7" s="87" customFormat="1" ht="24.95" customHeight="1" x14ac:dyDescent="0.2">
      <c r="B55" s="112" t="s">
        <v>116</v>
      </c>
      <c r="C55" s="125">
        <v>217</v>
      </c>
      <c r="D55" s="126">
        <v>225.35</v>
      </c>
      <c r="E55" s="125"/>
      <c r="F55" s="137"/>
      <c r="G55" s="138"/>
    </row>
    <row r="56" spans="2:7" s="87" customFormat="1" ht="24.95" customHeight="1" x14ac:dyDescent="0.2">
      <c r="B56" s="113" t="s">
        <v>138</v>
      </c>
      <c r="C56" s="129">
        <v>52830.69</v>
      </c>
      <c r="D56" s="130">
        <f>D57+D73+D89+D102+D111</f>
        <v>57797.289999999994</v>
      </c>
      <c r="E56" s="130">
        <v>64278.46</v>
      </c>
      <c r="F56" s="131">
        <v>13590.22</v>
      </c>
      <c r="G56" s="132">
        <v>13590.22</v>
      </c>
    </row>
    <row r="57" spans="2:7" s="87" customFormat="1" ht="24.95" customHeight="1" x14ac:dyDescent="0.2">
      <c r="B57" s="109" t="s">
        <v>139</v>
      </c>
      <c r="C57" s="121">
        <v>5403.58</v>
      </c>
      <c r="D57" s="122">
        <f>D58+D61+D64</f>
        <v>5969.0599999999995</v>
      </c>
      <c r="E57" s="122">
        <v>6200</v>
      </c>
      <c r="F57" s="123">
        <v>6200</v>
      </c>
      <c r="G57" s="124">
        <v>6200</v>
      </c>
    </row>
    <row r="58" spans="2:7" s="87" customFormat="1" ht="24.95" customHeight="1" x14ac:dyDescent="0.2">
      <c r="B58" s="110" t="s">
        <v>126</v>
      </c>
      <c r="C58" s="125">
        <v>3300</v>
      </c>
      <c r="D58" s="126">
        <v>4000</v>
      </c>
      <c r="E58" s="126">
        <v>4700</v>
      </c>
      <c r="F58" s="127">
        <v>4700</v>
      </c>
      <c r="G58" s="128">
        <v>4700</v>
      </c>
    </row>
    <row r="59" spans="2:7" s="87" customFormat="1" ht="24.95" customHeight="1" x14ac:dyDescent="0.2">
      <c r="B59" s="111" t="s">
        <v>114</v>
      </c>
      <c r="C59" s="125">
        <v>3300</v>
      </c>
      <c r="D59" s="126">
        <v>4000</v>
      </c>
      <c r="E59" s="126">
        <v>4700</v>
      </c>
      <c r="F59" s="127">
        <v>4700</v>
      </c>
      <c r="G59" s="128">
        <v>4700</v>
      </c>
    </row>
    <row r="60" spans="2:7" s="87" customFormat="1" ht="24.95" customHeight="1" x14ac:dyDescent="0.2">
      <c r="B60" s="112" t="s">
        <v>116</v>
      </c>
      <c r="C60" s="125">
        <v>3300</v>
      </c>
      <c r="D60" s="126">
        <v>4000</v>
      </c>
      <c r="E60" s="126">
        <v>4700</v>
      </c>
      <c r="F60" s="127">
        <v>4700</v>
      </c>
      <c r="G60" s="128">
        <v>4700</v>
      </c>
    </row>
    <row r="61" spans="2:7" s="87" customFormat="1" ht="24.95" customHeight="1" x14ac:dyDescent="0.2">
      <c r="B61" s="110" t="s">
        <v>130</v>
      </c>
      <c r="C61" s="125"/>
      <c r="D61" s="126">
        <v>1204</v>
      </c>
      <c r="E61" s="126">
        <v>1500</v>
      </c>
      <c r="F61" s="127">
        <v>1500</v>
      </c>
      <c r="G61" s="128">
        <v>1500</v>
      </c>
    </row>
    <row r="62" spans="2:7" s="87" customFormat="1" ht="24.95" customHeight="1" x14ac:dyDescent="0.2">
      <c r="B62" s="111" t="s">
        <v>114</v>
      </c>
      <c r="C62" s="125"/>
      <c r="D62" s="126">
        <v>1204</v>
      </c>
      <c r="E62" s="126">
        <v>1500</v>
      </c>
      <c r="F62" s="127">
        <v>1500</v>
      </c>
      <c r="G62" s="128">
        <v>1500</v>
      </c>
    </row>
    <row r="63" spans="2:7" s="87" customFormat="1" ht="24.95" customHeight="1" x14ac:dyDescent="0.2">
      <c r="B63" s="112" t="s">
        <v>116</v>
      </c>
      <c r="C63" s="125"/>
      <c r="D63" s="126">
        <v>1204</v>
      </c>
      <c r="E63" s="126">
        <v>1500</v>
      </c>
      <c r="F63" s="127">
        <v>1500</v>
      </c>
      <c r="G63" s="128">
        <v>1500</v>
      </c>
    </row>
    <row r="64" spans="2:7" s="87" customFormat="1" ht="24.95" customHeight="1" x14ac:dyDescent="0.2">
      <c r="B64" s="110" t="s">
        <v>131</v>
      </c>
      <c r="C64" s="125">
        <v>1046.1600000000001</v>
      </c>
      <c r="D64" s="126">
        <v>765.06</v>
      </c>
      <c r="E64" s="125"/>
      <c r="F64" s="137"/>
      <c r="G64" s="138"/>
    </row>
    <row r="65" spans="2:7" s="87" customFormat="1" ht="24.95" customHeight="1" x14ac:dyDescent="0.2">
      <c r="B65" s="111" t="s">
        <v>114</v>
      </c>
      <c r="C65" s="125">
        <v>1046.1600000000001</v>
      </c>
      <c r="D65" s="126">
        <v>765.06</v>
      </c>
      <c r="E65" s="125"/>
      <c r="F65" s="137"/>
      <c r="G65" s="138"/>
    </row>
    <row r="66" spans="2:7" s="87" customFormat="1" ht="24.95" customHeight="1" x14ac:dyDescent="0.2">
      <c r="B66" s="112" t="s">
        <v>116</v>
      </c>
      <c r="C66" s="125">
        <v>1046.1600000000001</v>
      </c>
      <c r="D66" s="126">
        <v>765.06</v>
      </c>
      <c r="E66" s="125"/>
      <c r="F66" s="137"/>
      <c r="G66" s="138"/>
    </row>
    <row r="67" spans="2:7" s="87" customFormat="1" ht="24.95" customHeight="1" x14ac:dyDescent="0.2">
      <c r="B67" s="112" t="s">
        <v>134</v>
      </c>
      <c r="C67" s="125">
        <v>57.42</v>
      </c>
      <c r="D67" s="126"/>
      <c r="E67" s="125"/>
      <c r="F67" s="137"/>
      <c r="G67" s="138"/>
    </row>
    <row r="68" spans="2:7" s="87" customFormat="1" ht="24.95" customHeight="1" x14ac:dyDescent="0.2">
      <c r="B68" s="112" t="s">
        <v>114</v>
      </c>
      <c r="C68" s="125">
        <v>57.42</v>
      </c>
      <c r="D68" s="126"/>
      <c r="E68" s="125"/>
      <c r="F68" s="137"/>
      <c r="G68" s="138"/>
    </row>
    <row r="69" spans="2:7" s="87" customFormat="1" ht="24.95" customHeight="1" x14ac:dyDescent="0.2">
      <c r="B69" s="112" t="s">
        <v>116</v>
      </c>
      <c r="C69" s="125">
        <v>57.42</v>
      </c>
      <c r="D69" s="126"/>
      <c r="E69" s="125"/>
      <c r="F69" s="137"/>
      <c r="G69" s="138"/>
    </row>
    <row r="70" spans="2:7" s="87" customFormat="1" ht="24.95" customHeight="1" x14ac:dyDescent="0.2">
      <c r="B70" s="112" t="s">
        <v>135</v>
      </c>
      <c r="C70" s="125">
        <v>1000</v>
      </c>
      <c r="D70" s="126"/>
      <c r="E70" s="125"/>
      <c r="F70" s="137"/>
      <c r="G70" s="138"/>
    </row>
    <row r="71" spans="2:7" s="87" customFormat="1" ht="24.95" customHeight="1" x14ac:dyDescent="0.2">
      <c r="B71" s="112" t="s">
        <v>114</v>
      </c>
      <c r="C71" s="125">
        <v>1000</v>
      </c>
      <c r="D71" s="126"/>
      <c r="E71" s="125"/>
      <c r="F71" s="137"/>
      <c r="G71" s="138"/>
    </row>
    <row r="72" spans="2:7" s="87" customFormat="1" ht="24.95" customHeight="1" x14ac:dyDescent="0.2">
      <c r="B72" s="112" t="s">
        <v>116</v>
      </c>
      <c r="C72" s="125">
        <v>1000</v>
      </c>
      <c r="D72" s="126"/>
      <c r="E72" s="125"/>
      <c r="F72" s="137"/>
      <c r="G72" s="138"/>
    </row>
    <row r="73" spans="2:7" s="87" customFormat="1" ht="24.95" customHeight="1" x14ac:dyDescent="0.2">
      <c r="B73" s="109" t="s">
        <v>140</v>
      </c>
      <c r="C73" s="121"/>
      <c r="D73" s="122">
        <f>D74+D78+D81+D85</f>
        <v>21339.29</v>
      </c>
      <c r="E73" s="122">
        <v>33288.239999999998</v>
      </c>
      <c r="F73" s="140"/>
      <c r="G73" s="141"/>
    </row>
    <row r="74" spans="2:7" s="87" customFormat="1" ht="24.95" customHeight="1" x14ac:dyDescent="0.2">
      <c r="B74" s="110" t="s">
        <v>126</v>
      </c>
      <c r="C74" s="125"/>
      <c r="D74" s="126">
        <v>14883.71</v>
      </c>
      <c r="E74" s="126">
        <v>33288.239999999998</v>
      </c>
      <c r="F74" s="137"/>
      <c r="G74" s="138"/>
    </row>
    <row r="75" spans="2:7" s="87" customFormat="1" ht="24.95" customHeight="1" x14ac:dyDescent="0.2">
      <c r="B75" s="111" t="s">
        <v>114</v>
      </c>
      <c r="C75" s="125"/>
      <c r="D75" s="126">
        <v>14883.71</v>
      </c>
      <c r="E75" s="126">
        <v>33288.239999999998</v>
      </c>
      <c r="F75" s="137"/>
      <c r="G75" s="138"/>
    </row>
    <row r="76" spans="2:7" s="87" customFormat="1" ht="24.95" customHeight="1" x14ac:dyDescent="0.2">
      <c r="B76" s="112" t="s">
        <v>115</v>
      </c>
      <c r="C76" s="125"/>
      <c r="D76" s="126">
        <v>14883.71</v>
      </c>
      <c r="E76" s="126">
        <v>30990.240000000002</v>
      </c>
      <c r="F76" s="137"/>
      <c r="G76" s="138"/>
    </row>
    <row r="77" spans="2:7" s="87" customFormat="1" ht="24.95" customHeight="1" x14ac:dyDescent="0.2">
      <c r="B77" s="112" t="s">
        <v>116</v>
      </c>
      <c r="C77" s="125"/>
      <c r="D77" s="126">
        <v>0</v>
      </c>
      <c r="E77" s="126">
        <v>2298</v>
      </c>
      <c r="F77" s="137"/>
      <c r="G77" s="138"/>
    </row>
    <row r="78" spans="2:7" s="87" customFormat="1" ht="24.95" customHeight="1" x14ac:dyDescent="0.2">
      <c r="B78" s="112" t="s">
        <v>152</v>
      </c>
      <c r="C78" s="125"/>
      <c r="D78" s="126">
        <v>1839.29</v>
      </c>
      <c r="E78" s="126"/>
      <c r="F78" s="137"/>
      <c r="G78" s="138"/>
    </row>
    <row r="79" spans="2:7" s="87" customFormat="1" ht="24.95" customHeight="1" x14ac:dyDescent="0.2">
      <c r="B79" s="112" t="s">
        <v>114</v>
      </c>
      <c r="C79" s="125"/>
      <c r="D79" s="126">
        <v>1839.29</v>
      </c>
      <c r="E79" s="126"/>
      <c r="F79" s="137"/>
      <c r="G79" s="138"/>
    </row>
    <row r="80" spans="2:7" s="87" customFormat="1" ht="24.95" customHeight="1" x14ac:dyDescent="0.2">
      <c r="B80" s="112" t="s">
        <v>115</v>
      </c>
      <c r="C80" s="125"/>
      <c r="D80" s="126">
        <v>1839.29</v>
      </c>
      <c r="E80" s="126"/>
      <c r="F80" s="137"/>
      <c r="G80" s="138"/>
    </row>
    <row r="81" spans="2:7" s="87" customFormat="1" ht="24.95" customHeight="1" x14ac:dyDescent="0.2">
      <c r="B81" s="112" t="s">
        <v>153</v>
      </c>
      <c r="C81" s="125"/>
      <c r="D81" s="126">
        <v>4183.3</v>
      </c>
      <c r="E81" s="126"/>
      <c r="F81" s="137"/>
      <c r="G81" s="138"/>
    </row>
    <row r="82" spans="2:7" s="87" customFormat="1" ht="24.95" customHeight="1" x14ac:dyDescent="0.2">
      <c r="B82" s="112" t="s">
        <v>114</v>
      </c>
      <c r="C82" s="125"/>
      <c r="D82" s="126">
        <v>4183.3</v>
      </c>
      <c r="E82" s="126"/>
      <c r="F82" s="137"/>
      <c r="G82" s="138"/>
    </row>
    <row r="83" spans="2:7" s="87" customFormat="1" ht="24.95" customHeight="1" x14ac:dyDescent="0.2">
      <c r="B83" s="112" t="s">
        <v>115</v>
      </c>
      <c r="C83" s="125"/>
      <c r="D83" s="126">
        <v>3261.8</v>
      </c>
      <c r="E83" s="126"/>
      <c r="F83" s="137"/>
      <c r="G83" s="138"/>
    </row>
    <row r="84" spans="2:7" s="87" customFormat="1" ht="24.95" customHeight="1" x14ac:dyDescent="0.2">
      <c r="B84" s="112" t="s">
        <v>116</v>
      </c>
      <c r="C84" s="125"/>
      <c r="D84" s="126">
        <v>921.5</v>
      </c>
      <c r="E84" s="126"/>
      <c r="F84" s="137"/>
      <c r="G84" s="138"/>
    </row>
    <row r="85" spans="2:7" s="87" customFormat="1" ht="24.95" customHeight="1" x14ac:dyDescent="0.2">
      <c r="B85" s="112" t="s">
        <v>154</v>
      </c>
      <c r="C85" s="125"/>
      <c r="D85" s="126">
        <v>432.99</v>
      </c>
      <c r="E85" s="126"/>
      <c r="F85" s="137"/>
      <c r="G85" s="138"/>
    </row>
    <row r="86" spans="2:7" s="87" customFormat="1" ht="24.95" customHeight="1" x14ac:dyDescent="0.2">
      <c r="B86" s="112" t="s">
        <v>114</v>
      </c>
      <c r="C86" s="125"/>
      <c r="D86" s="126">
        <v>432.99</v>
      </c>
      <c r="E86" s="126"/>
      <c r="F86" s="137"/>
      <c r="G86" s="138"/>
    </row>
    <row r="87" spans="2:7" s="87" customFormat="1" ht="24.95" customHeight="1" x14ac:dyDescent="0.2">
      <c r="B87" s="112" t="s">
        <v>115</v>
      </c>
      <c r="C87" s="125"/>
      <c r="D87" s="126">
        <v>321.75</v>
      </c>
      <c r="E87" s="126"/>
      <c r="F87" s="137"/>
      <c r="G87" s="138"/>
    </row>
    <row r="88" spans="2:7" s="87" customFormat="1" ht="24.95" customHeight="1" x14ac:dyDescent="0.2">
      <c r="B88" s="112" t="s">
        <v>116</v>
      </c>
      <c r="C88" s="125"/>
      <c r="D88" s="126">
        <v>111.24</v>
      </c>
      <c r="E88" s="126"/>
      <c r="F88" s="137"/>
      <c r="G88" s="138"/>
    </row>
    <row r="89" spans="2:7" s="87" customFormat="1" ht="24.95" customHeight="1" x14ac:dyDescent="0.2">
      <c r="B89" s="109" t="s">
        <v>141</v>
      </c>
      <c r="C89" s="121">
        <v>2629.61</v>
      </c>
      <c r="D89" s="122">
        <v>28451.439999999999</v>
      </c>
      <c r="E89" s="122">
        <v>23390.22</v>
      </c>
      <c r="F89" s="123">
        <v>5990.22</v>
      </c>
      <c r="G89" s="124">
        <v>5990.22</v>
      </c>
    </row>
    <row r="90" spans="2:7" s="87" customFormat="1" ht="24.95" customHeight="1" x14ac:dyDescent="0.2">
      <c r="B90" s="110" t="s">
        <v>130</v>
      </c>
      <c r="C90" s="125"/>
      <c r="D90" s="126">
        <v>26618.89</v>
      </c>
      <c r="E90" s="126">
        <v>5990.22</v>
      </c>
      <c r="F90" s="127">
        <v>5990.22</v>
      </c>
      <c r="G90" s="128">
        <v>5990.22</v>
      </c>
    </row>
    <row r="91" spans="2:7" s="87" customFormat="1" ht="24.95" customHeight="1" x14ac:dyDescent="0.2">
      <c r="B91" s="111" t="s">
        <v>114</v>
      </c>
      <c r="C91" s="125"/>
      <c r="D91" s="126">
        <v>24052.22</v>
      </c>
      <c r="E91" s="126">
        <v>5990.22</v>
      </c>
      <c r="F91" s="127">
        <v>5990.22</v>
      </c>
      <c r="G91" s="128">
        <v>5990.22</v>
      </c>
    </row>
    <row r="92" spans="2:7" s="87" customFormat="1" ht="24.95" customHeight="1" x14ac:dyDescent="0.2">
      <c r="B92" s="112" t="s">
        <v>115</v>
      </c>
      <c r="C92" s="125"/>
      <c r="D92" s="126">
        <v>20945.75</v>
      </c>
      <c r="E92" s="126">
        <v>5990.22</v>
      </c>
      <c r="F92" s="127">
        <v>5990.22</v>
      </c>
      <c r="G92" s="128">
        <v>5990.22</v>
      </c>
    </row>
    <row r="93" spans="2:7" s="87" customFormat="1" ht="24.95" customHeight="1" x14ac:dyDescent="0.2">
      <c r="B93" s="112" t="s">
        <v>116</v>
      </c>
      <c r="C93" s="125"/>
      <c r="D93" s="126">
        <v>3106.47</v>
      </c>
      <c r="E93" s="125"/>
      <c r="F93" s="137"/>
      <c r="G93" s="138"/>
    </row>
    <row r="94" spans="2:7" s="87" customFormat="1" ht="24.95" customHeight="1" x14ac:dyDescent="0.2">
      <c r="B94" s="111" t="s">
        <v>119</v>
      </c>
      <c r="C94" s="125"/>
      <c r="D94" s="126">
        <v>2566.67</v>
      </c>
      <c r="E94" s="125"/>
      <c r="F94" s="137"/>
      <c r="G94" s="138"/>
    </row>
    <row r="95" spans="2:7" s="87" customFormat="1" ht="24.95" customHeight="1" x14ac:dyDescent="0.2">
      <c r="B95" s="112" t="s">
        <v>120</v>
      </c>
      <c r="C95" s="125"/>
      <c r="D95" s="126">
        <v>2566.67</v>
      </c>
      <c r="E95" s="125"/>
      <c r="F95" s="137"/>
      <c r="G95" s="138"/>
    </row>
    <row r="96" spans="2:7" s="87" customFormat="1" ht="24.95" customHeight="1" x14ac:dyDescent="0.2">
      <c r="B96" s="110" t="s">
        <v>131</v>
      </c>
      <c r="C96" s="125">
        <v>2629.61</v>
      </c>
      <c r="D96" s="126">
        <v>1832.55</v>
      </c>
      <c r="E96" s="126">
        <v>17400</v>
      </c>
      <c r="F96" s="137"/>
      <c r="G96" s="138"/>
    </row>
    <row r="97" spans="2:7" s="87" customFormat="1" ht="24.95" customHeight="1" x14ac:dyDescent="0.2">
      <c r="B97" s="111" t="s">
        <v>114</v>
      </c>
      <c r="C97" s="125">
        <f>C98+C99</f>
        <v>2629.6099999999997</v>
      </c>
      <c r="D97" s="126">
        <v>1832.55</v>
      </c>
      <c r="E97" s="126">
        <v>12400</v>
      </c>
      <c r="F97" s="137"/>
      <c r="G97" s="138"/>
    </row>
    <row r="98" spans="2:7" s="87" customFormat="1" ht="24.95" customHeight="1" x14ac:dyDescent="0.2">
      <c r="B98" s="112" t="s">
        <v>115</v>
      </c>
      <c r="C98" s="125">
        <v>938.3</v>
      </c>
      <c r="D98" s="126">
        <v>932</v>
      </c>
      <c r="E98" s="126">
        <v>9406.17</v>
      </c>
      <c r="F98" s="137"/>
      <c r="G98" s="138"/>
    </row>
    <row r="99" spans="2:7" s="87" customFormat="1" ht="24.95" customHeight="1" x14ac:dyDescent="0.2">
      <c r="B99" s="112" t="s">
        <v>116</v>
      </c>
      <c r="C99" s="125">
        <v>1691.31</v>
      </c>
      <c r="D99" s="126">
        <v>900.55</v>
      </c>
      <c r="E99" s="126">
        <v>2993.83</v>
      </c>
      <c r="F99" s="137"/>
      <c r="G99" s="138"/>
    </row>
    <row r="100" spans="2:7" s="87" customFormat="1" ht="24.95" customHeight="1" x14ac:dyDescent="0.2">
      <c r="B100" s="111" t="s">
        <v>119</v>
      </c>
      <c r="C100" s="125"/>
      <c r="D100" s="125"/>
      <c r="E100" s="126">
        <v>5000</v>
      </c>
      <c r="F100" s="137"/>
      <c r="G100" s="138"/>
    </row>
    <row r="101" spans="2:7" s="87" customFormat="1" ht="24.95" customHeight="1" x14ac:dyDescent="0.2">
      <c r="B101" s="112" t="s">
        <v>120</v>
      </c>
      <c r="C101" s="125"/>
      <c r="D101" s="125"/>
      <c r="E101" s="126">
        <v>5000</v>
      </c>
      <c r="F101" s="137"/>
      <c r="G101" s="138"/>
    </row>
    <row r="102" spans="2:7" s="87" customFormat="1" ht="24.95" customHeight="1" x14ac:dyDescent="0.2">
      <c r="B102" s="109" t="s">
        <v>142</v>
      </c>
      <c r="C102" s="121">
        <v>43416</v>
      </c>
      <c r="D102" s="122">
        <v>620</v>
      </c>
      <c r="E102" s="121"/>
      <c r="F102" s="140"/>
      <c r="G102" s="141"/>
    </row>
    <row r="103" spans="2:7" s="87" customFormat="1" ht="24.95" customHeight="1" x14ac:dyDescent="0.2">
      <c r="B103" s="110" t="s">
        <v>143</v>
      </c>
      <c r="C103" s="125">
        <v>33228.800000000003</v>
      </c>
      <c r="D103" s="126">
        <v>620</v>
      </c>
      <c r="E103" s="125"/>
      <c r="F103" s="137"/>
      <c r="G103" s="138"/>
    </row>
    <row r="104" spans="2:7" s="87" customFormat="1" ht="24.95" customHeight="1" x14ac:dyDescent="0.2">
      <c r="B104" s="111" t="s">
        <v>114</v>
      </c>
      <c r="C104" s="125">
        <v>33228.800000000003</v>
      </c>
      <c r="D104" s="126">
        <v>200</v>
      </c>
      <c r="E104" s="125"/>
      <c r="F104" s="137"/>
      <c r="G104" s="138"/>
    </row>
    <row r="105" spans="2:7" s="87" customFormat="1" ht="24.95" customHeight="1" x14ac:dyDescent="0.2">
      <c r="B105" s="112" t="s">
        <v>116</v>
      </c>
      <c r="C105" s="125">
        <v>35228.800000000003</v>
      </c>
      <c r="D105" s="126">
        <v>200</v>
      </c>
      <c r="E105" s="125"/>
      <c r="F105" s="137"/>
      <c r="G105" s="138"/>
    </row>
    <row r="106" spans="2:7" s="87" customFormat="1" ht="24.95" customHeight="1" x14ac:dyDescent="0.2">
      <c r="B106" s="111" t="s">
        <v>119</v>
      </c>
      <c r="C106" s="125"/>
      <c r="D106" s="126">
        <v>420</v>
      </c>
      <c r="E106" s="125"/>
      <c r="F106" s="137"/>
      <c r="G106" s="138"/>
    </row>
    <row r="107" spans="2:7" s="87" customFormat="1" ht="24.95" customHeight="1" x14ac:dyDescent="0.2">
      <c r="B107" s="112" t="s">
        <v>120</v>
      </c>
      <c r="C107" s="125"/>
      <c r="D107" s="126">
        <v>420</v>
      </c>
      <c r="E107" s="125"/>
      <c r="F107" s="137"/>
      <c r="G107" s="138"/>
    </row>
    <row r="108" spans="2:7" s="87" customFormat="1" ht="24.95" customHeight="1" x14ac:dyDescent="0.2">
      <c r="B108" s="112" t="s">
        <v>150</v>
      </c>
      <c r="C108" s="125">
        <v>8187.2</v>
      </c>
      <c r="D108" s="126"/>
      <c r="E108" s="125"/>
      <c r="F108" s="137"/>
      <c r="G108" s="138"/>
    </row>
    <row r="109" spans="2:7" s="87" customFormat="1" ht="24.95" customHeight="1" x14ac:dyDescent="0.2">
      <c r="B109" s="112" t="s">
        <v>114</v>
      </c>
      <c r="C109" s="125">
        <v>8187.2</v>
      </c>
      <c r="D109" s="126"/>
      <c r="E109" s="125"/>
      <c r="F109" s="137"/>
      <c r="G109" s="138"/>
    </row>
    <row r="110" spans="2:7" s="87" customFormat="1" ht="24.95" customHeight="1" x14ac:dyDescent="0.2">
      <c r="B110" s="112" t="s">
        <v>116</v>
      </c>
      <c r="C110" s="125">
        <v>8187.2</v>
      </c>
      <c r="D110" s="126"/>
      <c r="E110" s="125"/>
      <c r="F110" s="137"/>
      <c r="G110" s="138"/>
    </row>
    <row r="111" spans="2:7" s="87" customFormat="1" ht="41.25" customHeight="1" x14ac:dyDescent="0.2">
      <c r="B111" s="109" t="s">
        <v>144</v>
      </c>
      <c r="C111" s="121">
        <v>1381.5</v>
      </c>
      <c r="D111" s="122">
        <v>1417.5</v>
      </c>
      <c r="E111" s="122">
        <v>1400</v>
      </c>
      <c r="F111" s="123">
        <v>1400</v>
      </c>
      <c r="G111" s="124">
        <v>1400</v>
      </c>
    </row>
    <row r="112" spans="2:7" s="87" customFormat="1" ht="36" customHeight="1" x14ac:dyDescent="0.2">
      <c r="B112" s="110" t="s">
        <v>134</v>
      </c>
      <c r="C112" s="133">
        <v>1381.5</v>
      </c>
      <c r="D112" s="134">
        <v>1417.5</v>
      </c>
      <c r="E112" s="134">
        <v>1400</v>
      </c>
      <c r="F112" s="135">
        <v>1400</v>
      </c>
      <c r="G112" s="136">
        <v>1400</v>
      </c>
    </row>
    <row r="113" spans="2:7" s="87" customFormat="1" ht="24.95" customHeight="1" x14ac:dyDescent="0.2">
      <c r="B113" s="111" t="s">
        <v>114</v>
      </c>
      <c r="C113" s="125">
        <v>1381.5</v>
      </c>
      <c r="D113" s="134">
        <v>1417.5</v>
      </c>
      <c r="E113" s="126">
        <v>1400</v>
      </c>
      <c r="F113" s="127">
        <v>1400</v>
      </c>
      <c r="G113" s="128">
        <v>1400</v>
      </c>
    </row>
    <row r="114" spans="2:7" s="87" customFormat="1" ht="24.95" customHeight="1" x14ac:dyDescent="0.2">
      <c r="B114" s="112" t="s">
        <v>118</v>
      </c>
      <c r="C114" s="125">
        <v>1381.5</v>
      </c>
      <c r="D114" s="134">
        <v>1417.5</v>
      </c>
      <c r="E114" s="126">
        <v>1400</v>
      </c>
      <c r="F114" s="127">
        <v>1400</v>
      </c>
      <c r="G114" s="128">
        <v>1400</v>
      </c>
    </row>
    <row r="115" spans="2:7" s="87" customFormat="1" ht="24.95" customHeight="1" x14ac:dyDescent="0.2">
      <c r="B115" s="113" t="s">
        <v>145</v>
      </c>
      <c r="C115" s="129">
        <v>63978</v>
      </c>
      <c r="D115" s="130">
        <f>D116</f>
        <v>33360.79</v>
      </c>
      <c r="E115" s="130">
        <v>12800</v>
      </c>
      <c r="F115" s="131">
        <v>12800</v>
      </c>
      <c r="G115" s="132">
        <v>12800</v>
      </c>
    </row>
    <row r="116" spans="2:7" s="87" customFormat="1" ht="24.95" customHeight="1" x14ac:dyDescent="0.2">
      <c r="B116" s="109" t="s">
        <v>146</v>
      </c>
      <c r="C116" s="121">
        <v>63978</v>
      </c>
      <c r="D116" s="122">
        <f>D120+D123+D126+D129+D132+D138+D141+D144+D147</f>
        <v>33360.79</v>
      </c>
      <c r="E116" s="122">
        <v>12800</v>
      </c>
      <c r="F116" s="123">
        <v>12800</v>
      </c>
      <c r="G116" s="124">
        <v>12800</v>
      </c>
    </row>
    <row r="117" spans="2:7" s="87" customFormat="1" ht="24.95" customHeight="1" x14ac:dyDescent="0.2">
      <c r="B117" s="114" t="s">
        <v>151</v>
      </c>
      <c r="C117" s="133">
        <v>25000</v>
      </c>
      <c r="D117" s="134"/>
      <c r="E117" s="134"/>
      <c r="F117" s="135"/>
      <c r="G117" s="136"/>
    </row>
    <row r="118" spans="2:7" s="87" customFormat="1" ht="24.95" customHeight="1" x14ac:dyDescent="0.2">
      <c r="B118" s="114" t="s">
        <v>119</v>
      </c>
      <c r="C118" s="133">
        <v>25000</v>
      </c>
      <c r="D118" s="134"/>
      <c r="E118" s="134"/>
      <c r="F118" s="135"/>
      <c r="G118" s="136"/>
    </row>
    <row r="119" spans="2:7" s="87" customFormat="1" ht="24.95" customHeight="1" x14ac:dyDescent="0.2">
      <c r="B119" s="114" t="s">
        <v>120</v>
      </c>
      <c r="C119" s="133">
        <v>25000</v>
      </c>
      <c r="D119" s="134"/>
      <c r="E119" s="134"/>
      <c r="F119" s="135"/>
      <c r="G119" s="136"/>
    </row>
    <row r="120" spans="2:7" s="87" customFormat="1" ht="24.95" customHeight="1" x14ac:dyDescent="0.2">
      <c r="B120" s="110" t="s">
        <v>130</v>
      </c>
      <c r="C120" s="125">
        <v>7347.09</v>
      </c>
      <c r="D120" s="126">
        <v>9385.94</v>
      </c>
      <c r="E120" s="126">
        <v>9400</v>
      </c>
      <c r="F120" s="127">
        <v>9400</v>
      </c>
      <c r="G120" s="128">
        <v>9400</v>
      </c>
    </row>
    <row r="121" spans="2:7" s="87" customFormat="1" ht="24.95" customHeight="1" x14ac:dyDescent="0.2">
      <c r="B121" s="111" t="s">
        <v>119</v>
      </c>
      <c r="C121" s="125">
        <v>7347.09</v>
      </c>
      <c r="D121" s="126">
        <v>9385.94</v>
      </c>
      <c r="E121" s="126">
        <v>9400</v>
      </c>
      <c r="F121" s="127">
        <v>9400</v>
      </c>
      <c r="G121" s="128">
        <v>9400</v>
      </c>
    </row>
    <row r="122" spans="2:7" s="87" customFormat="1" ht="24.95" customHeight="1" x14ac:dyDescent="0.2">
      <c r="B122" s="112" t="s">
        <v>120</v>
      </c>
      <c r="C122" s="125">
        <v>7347.09</v>
      </c>
      <c r="D122" s="126">
        <v>9385.94</v>
      </c>
      <c r="E122" s="126">
        <v>9400</v>
      </c>
      <c r="F122" s="127">
        <v>9400</v>
      </c>
      <c r="G122" s="128">
        <v>9400</v>
      </c>
    </row>
    <row r="123" spans="2:7" s="87" customFormat="1" ht="24.95" customHeight="1" x14ac:dyDescent="0.2">
      <c r="B123" s="110" t="s">
        <v>131</v>
      </c>
      <c r="C123" s="125">
        <v>14407.63</v>
      </c>
      <c r="D123" s="126">
        <v>4814.6499999999996</v>
      </c>
      <c r="E123" s="125"/>
      <c r="F123" s="137"/>
      <c r="G123" s="138"/>
    </row>
    <row r="124" spans="2:7" s="87" customFormat="1" ht="24.95" customHeight="1" x14ac:dyDescent="0.2">
      <c r="B124" s="111" t="s">
        <v>119</v>
      </c>
      <c r="C124" s="125">
        <v>14407.63</v>
      </c>
      <c r="D124" s="126">
        <v>4814.6499999999996</v>
      </c>
      <c r="E124" s="125"/>
      <c r="F124" s="137"/>
      <c r="G124" s="138"/>
    </row>
    <row r="125" spans="2:7" s="87" customFormat="1" ht="24.95" customHeight="1" x14ac:dyDescent="0.2">
      <c r="B125" s="112" t="s">
        <v>120</v>
      </c>
      <c r="C125" s="125">
        <v>14407.63</v>
      </c>
      <c r="D125" s="126">
        <v>4814.6499999999996</v>
      </c>
      <c r="E125" s="125"/>
      <c r="F125" s="137"/>
      <c r="G125" s="138"/>
    </row>
    <row r="126" spans="2:7" s="87" customFormat="1" ht="24.95" customHeight="1" x14ac:dyDescent="0.2">
      <c r="B126" s="110" t="s">
        <v>127</v>
      </c>
      <c r="C126" s="125">
        <v>526.04999999999995</v>
      </c>
      <c r="D126" s="126">
        <v>1699.91</v>
      </c>
      <c r="E126" s="126">
        <v>1700</v>
      </c>
      <c r="F126" s="127">
        <v>1700</v>
      </c>
      <c r="G126" s="128">
        <v>1700</v>
      </c>
    </row>
    <row r="127" spans="2:7" s="87" customFormat="1" ht="24.95" customHeight="1" x14ac:dyDescent="0.2">
      <c r="B127" s="111" t="s">
        <v>119</v>
      </c>
      <c r="C127" s="125">
        <v>526.04999999999995</v>
      </c>
      <c r="D127" s="126">
        <v>1699.91</v>
      </c>
      <c r="E127" s="126">
        <v>1700</v>
      </c>
      <c r="F127" s="127">
        <v>1700</v>
      </c>
      <c r="G127" s="128">
        <v>1700</v>
      </c>
    </row>
    <row r="128" spans="2:7" s="87" customFormat="1" ht="24.95" customHeight="1" x14ac:dyDescent="0.2">
      <c r="B128" s="112" t="s">
        <v>120</v>
      </c>
      <c r="C128" s="125">
        <v>526.04999999999995</v>
      </c>
      <c r="D128" s="126">
        <v>1699.91</v>
      </c>
      <c r="E128" s="126">
        <v>1700</v>
      </c>
      <c r="F128" s="127">
        <v>1700</v>
      </c>
      <c r="G128" s="128">
        <v>1700</v>
      </c>
    </row>
    <row r="129" spans="2:7" s="87" customFormat="1" ht="24.95" customHeight="1" x14ac:dyDescent="0.2">
      <c r="B129" s="112" t="s">
        <v>132</v>
      </c>
      <c r="C129" s="125">
        <v>3059.94</v>
      </c>
      <c r="D129" s="126">
        <v>6260.2</v>
      </c>
      <c r="E129" s="126"/>
      <c r="F129" s="127"/>
      <c r="G129" s="128"/>
    </row>
    <row r="130" spans="2:7" s="87" customFormat="1" ht="24.95" customHeight="1" x14ac:dyDescent="0.2">
      <c r="B130" s="112" t="s">
        <v>119</v>
      </c>
      <c r="C130" s="125">
        <v>3059.94</v>
      </c>
      <c r="D130" s="126">
        <v>6260.2</v>
      </c>
      <c r="E130" s="126"/>
      <c r="F130" s="127"/>
      <c r="G130" s="128"/>
    </row>
    <row r="131" spans="2:7" s="87" customFormat="1" ht="24.95" customHeight="1" x14ac:dyDescent="0.2">
      <c r="B131" s="112" t="s">
        <v>120</v>
      </c>
      <c r="C131" s="125">
        <v>3059.94</v>
      </c>
      <c r="D131" s="126">
        <v>6260.2</v>
      </c>
      <c r="E131" s="126"/>
      <c r="F131" s="127"/>
      <c r="G131" s="128"/>
    </row>
    <row r="132" spans="2:7" s="87" customFormat="1" ht="24.95" customHeight="1" x14ac:dyDescent="0.2">
      <c r="B132" s="110" t="s">
        <v>133</v>
      </c>
      <c r="C132" s="125">
        <v>9738.56</v>
      </c>
      <c r="D132" s="126">
        <v>7527.73</v>
      </c>
      <c r="E132" s="125"/>
      <c r="F132" s="137"/>
      <c r="G132" s="138"/>
    </row>
    <row r="133" spans="2:7" s="87" customFormat="1" ht="24.95" customHeight="1" x14ac:dyDescent="0.2">
      <c r="B133" s="111" t="s">
        <v>119</v>
      </c>
      <c r="C133" s="125">
        <v>9738.56</v>
      </c>
      <c r="D133" s="126">
        <v>7527.73</v>
      </c>
      <c r="E133" s="125"/>
      <c r="F133" s="137"/>
      <c r="G133" s="138"/>
    </row>
    <row r="134" spans="2:7" s="87" customFormat="1" ht="24.95" customHeight="1" x14ac:dyDescent="0.2">
      <c r="B134" s="112" t="s">
        <v>120</v>
      </c>
      <c r="C134" s="125">
        <v>9738.56</v>
      </c>
      <c r="D134" s="126">
        <v>7527.73</v>
      </c>
      <c r="E134" s="125"/>
      <c r="F134" s="137"/>
      <c r="G134" s="138"/>
    </row>
    <row r="135" spans="2:7" s="87" customFormat="1" ht="24.95" customHeight="1" x14ac:dyDescent="0.2">
      <c r="B135" s="112" t="s">
        <v>149</v>
      </c>
      <c r="C135" s="125"/>
      <c r="D135" s="126"/>
      <c r="E135" s="126">
        <v>1200</v>
      </c>
      <c r="F135" s="126">
        <v>1200</v>
      </c>
      <c r="G135" s="128">
        <v>1200</v>
      </c>
    </row>
    <row r="136" spans="2:7" s="87" customFormat="1" ht="24.95" customHeight="1" x14ac:dyDescent="0.2">
      <c r="B136" s="111" t="s">
        <v>119</v>
      </c>
      <c r="C136" s="125"/>
      <c r="D136" s="125"/>
      <c r="E136" s="126">
        <v>1200</v>
      </c>
      <c r="F136" s="127">
        <v>1200</v>
      </c>
      <c r="G136" s="128">
        <v>1200</v>
      </c>
    </row>
    <row r="137" spans="2:7" s="87" customFormat="1" ht="24.95" customHeight="1" x14ac:dyDescent="0.2">
      <c r="B137" s="112" t="s">
        <v>120</v>
      </c>
      <c r="C137" s="125"/>
      <c r="D137" s="125"/>
      <c r="E137" s="126">
        <v>1200</v>
      </c>
      <c r="F137" s="127">
        <v>1200</v>
      </c>
      <c r="G137" s="128">
        <v>1200</v>
      </c>
    </row>
    <row r="138" spans="2:7" s="87" customFormat="1" ht="24.95" customHeight="1" x14ac:dyDescent="0.2">
      <c r="B138" s="110" t="s">
        <v>134</v>
      </c>
      <c r="C138" s="125">
        <v>2504.98</v>
      </c>
      <c r="D138" s="126">
        <v>800</v>
      </c>
      <c r="E138" s="125"/>
      <c r="F138" s="137"/>
      <c r="G138" s="138"/>
    </row>
    <row r="139" spans="2:7" s="87" customFormat="1" ht="24.95" customHeight="1" x14ac:dyDescent="0.2">
      <c r="B139" s="111" t="s">
        <v>119</v>
      </c>
      <c r="C139" s="125">
        <v>2504.98</v>
      </c>
      <c r="D139" s="126">
        <v>800</v>
      </c>
      <c r="E139" s="125"/>
      <c r="F139" s="137"/>
      <c r="G139" s="138"/>
    </row>
    <row r="140" spans="2:7" s="87" customFormat="1" ht="24.95" customHeight="1" x14ac:dyDescent="0.2">
      <c r="B140" s="112" t="s">
        <v>120</v>
      </c>
      <c r="C140" s="125">
        <v>2504.98</v>
      </c>
      <c r="D140" s="126">
        <v>800</v>
      </c>
      <c r="E140" s="125"/>
      <c r="F140" s="137"/>
      <c r="G140" s="138"/>
    </row>
    <row r="141" spans="2:7" s="87" customFormat="1" ht="24.95" customHeight="1" x14ac:dyDescent="0.2">
      <c r="B141" s="110" t="s">
        <v>135</v>
      </c>
      <c r="C141" s="125">
        <v>1000</v>
      </c>
      <c r="D141" s="126">
        <v>322.36</v>
      </c>
      <c r="E141" s="125"/>
      <c r="F141" s="137"/>
      <c r="G141" s="138"/>
    </row>
    <row r="142" spans="2:7" s="87" customFormat="1" ht="24.95" customHeight="1" x14ac:dyDescent="0.2">
      <c r="B142" s="111" t="s">
        <v>119</v>
      </c>
      <c r="C142" s="125">
        <v>1000</v>
      </c>
      <c r="D142" s="126">
        <v>322.36</v>
      </c>
      <c r="E142" s="125"/>
      <c r="F142" s="137"/>
      <c r="G142" s="138"/>
    </row>
    <row r="143" spans="2:7" s="87" customFormat="1" ht="24.95" customHeight="1" x14ac:dyDescent="0.2">
      <c r="B143" s="112" t="s">
        <v>120</v>
      </c>
      <c r="C143" s="125">
        <v>1000</v>
      </c>
      <c r="D143" s="126">
        <v>322.36</v>
      </c>
      <c r="E143" s="125"/>
      <c r="F143" s="137"/>
      <c r="G143" s="138"/>
    </row>
    <row r="144" spans="2:7" s="87" customFormat="1" ht="24.95" customHeight="1" x14ac:dyDescent="0.2">
      <c r="B144" s="110" t="s">
        <v>136</v>
      </c>
      <c r="C144" s="125">
        <v>393.75</v>
      </c>
      <c r="D144" s="126">
        <v>2350</v>
      </c>
      <c r="E144" s="126">
        <v>500</v>
      </c>
      <c r="F144" s="127">
        <v>500</v>
      </c>
      <c r="G144" s="128">
        <v>500</v>
      </c>
    </row>
    <row r="145" spans="2:7" s="87" customFormat="1" ht="24.95" customHeight="1" x14ac:dyDescent="0.2">
      <c r="B145" s="111" t="s">
        <v>119</v>
      </c>
      <c r="C145" s="125">
        <v>393.75</v>
      </c>
      <c r="D145" s="126">
        <v>2350</v>
      </c>
      <c r="E145" s="126">
        <v>500</v>
      </c>
      <c r="F145" s="127">
        <v>500</v>
      </c>
      <c r="G145" s="128">
        <v>500</v>
      </c>
    </row>
    <row r="146" spans="2:7" s="87" customFormat="1" ht="24.95" customHeight="1" x14ac:dyDescent="0.2">
      <c r="B146" s="112" t="s">
        <v>120</v>
      </c>
      <c r="C146" s="125">
        <v>393.75</v>
      </c>
      <c r="D146" s="126">
        <v>2350</v>
      </c>
      <c r="E146" s="126">
        <v>500</v>
      </c>
      <c r="F146" s="127">
        <v>500</v>
      </c>
      <c r="G146" s="128">
        <v>500</v>
      </c>
    </row>
    <row r="147" spans="2:7" s="87" customFormat="1" ht="24.95" customHeight="1" x14ac:dyDescent="0.2">
      <c r="B147" s="110" t="s">
        <v>147</v>
      </c>
      <c r="C147" s="125"/>
      <c r="D147" s="126">
        <v>200</v>
      </c>
      <c r="E147" s="125"/>
      <c r="F147" s="137"/>
      <c r="G147" s="138"/>
    </row>
    <row r="148" spans="2:7" s="87" customFormat="1" ht="24.95" customHeight="1" x14ac:dyDescent="0.2">
      <c r="B148" s="111" t="s">
        <v>119</v>
      </c>
      <c r="C148" s="125"/>
      <c r="D148" s="126">
        <v>200</v>
      </c>
      <c r="E148" s="125"/>
      <c r="F148" s="137"/>
      <c r="G148" s="138"/>
    </row>
    <row r="149" spans="2:7" s="87" customFormat="1" ht="24.95" customHeight="1" x14ac:dyDescent="0.2">
      <c r="B149" s="115" t="s">
        <v>120</v>
      </c>
      <c r="C149" s="142"/>
      <c r="D149" s="143">
        <v>200</v>
      </c>
      <c r="E149" s="142"/>
      <c r="F149" s="144"/>
      <c r="G149" s="145"/>
    </row>
    <row r="150" spans="2:7" ht="24" customHeight="1" thickBot="1" x14ac:dyDescent="0.3">
      <c r="B150" s="116" t="s">
        <v>93</v>
      </c>
      <c r="C150" s="146">
        <f>C8+C16+C56+C115</f>
        <v>2128231.7999999998</v>
      </c>
      <c r="D150" s="146">
        <f>D8+D16+D56+D115</f>
        <v>2411235.3600000003</v>
      </c>
      <c r="E150" s="146">
        <f>E8+E16+E56+E115</f>
        <v>2277824.0299999998</v>
      </c>
      <c r="F150" s="146">
        <f>F8+F16+F56+F115</f>
        <v>2217135.79</v>
      </c>
      <c r="G150" s="147">
        <f>G8+G16+G56+G115</f>
        <v>2217135.79</v>
      </c>
    </row>
  </sheetData>
  <mergeCells count="2">
    <mergeCell ref="B4:G4"/>
    <mergeCell ref="B2:G2"/>
  </mergeCells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 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2025-10-23T06:32:36Z</cp:lastPrinted>
  <dcterms:created xsi:type="dcterms:W3CDTF">2022-08-12T12:51:27Z</dcterms:created>
  <dcterms:modified xsi:type="dcterms:W3CDTF">2025-10-23T06:34:52Z</dcterms:modified>
</cp:coreProperties>
</file>